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 defaultThemeVersion="153222"/>
  <workbookProtection workbookAlgorithmName="SHA-512" workbookHashValue="tYtuxeh9C336R5sUTtY9a++0T5TVpc2ECauPPkFlIAlwFgOFvWAdJnCfjS+JWkd05ZGvNSjGHpw9H8vpmoPJ2Q==" workbookSaltValue="PFgX5wtI072dDXEswI2B8w==" workbookSpinCount="100000" lockStructure="1"/>
  <bookViews>
    <workbookView xWindow="28680" yWindow="-120" windowWidth="29040" windowHeight="15840" firstSheet="1" activeTab="1"/>
  </bookViews>
  <sheets>
    <sheet name="ChartsDataSheet" sheetId="12" state="veryHidden" r:id="rId1"/>
    <sheet name="Cover" sheetId="9" r:id="rId2"/>
    <sheet name="Vendor's Information" sheetId="2" r:id="rId3"/>
    <sheet name="Information Request List" sheetId="6" r:id="rId4"/>
    <sheet name="Risk Questions" sheetId="3" r:id="rId5"/>
    <sheet name="Risk Assessment Dashboard " sheetId="10" r:id="rId6"/>
    <sheet name="Kutools_ChangeColorByValue" sheetId="13" state="hidden" r:id="rId7"/>
  </sheets>
  <calcPr calcId="162913" concurrentCalc="0"/>
  <customWorkbookViews>
    <customWorkbookView name="Marco Carbone - Personal View" guid="{5EA6CBAA-CA7E-4017-A192-DAEE71A14C7E}" mergeInterval="0" personalView="1" maximized="1" windowWidth="1904" windowHeight="802" activeSheetId="3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4" i="3" l="1"/>
  <c r="D45" i="3"/>
  <c r="D46" i="3"/>
  <c r="D47" i="3"/>
  <c r="D43" i="3"/>
  <c r="C13" i="10"/>
  <c r="J9" i="13"/>
  <c r="I9" i="13"/>
  <c r="H9" i="13"/>
  <c r="G9" i="13"/>
  <c r="F9" i="13"/>
  <c r="E9" i="13"/>
  <c r="D9" i="13"/>
  <c r="C9" i="13"/>
  <c r="B9" i="13"/>
  <c r="A9" i="13"/>
  <c r="D40" i="3"/>
  <c r="D41" i="3"/>
  <c r="D42" i="3"/>
  <c r="D39" i="3"/>
  <c r="C12" i="10"/>
  <c r="J8" i="13"/>
  <c r="I8" i="13"/>
  <c r="H8" i="13"/>
  <c r="G8" i="13"/>
  <c r="F8" i="13"/>
  <c r="E8" i="13"/>
  <c r="D8" i="13"/>
  <c r="C8" i="13"/>
  <c r="B8" i="13"/>
  <c r="A8" i="13"/>
  <c r="D35" i="3"/>
  <c r="D36" i="3"/>
  <c r="D37" i="3"/>
  <c r="D38" i="3"/>
  <c r="D34" i="3"/>
  <c r="C11" i="10"/>
  <c r="J7" i="13"/>
  <c r="I7" i="13"/>
  <c r="H7" i="13"/>
  <c r="G7" i="13"/>
  <c r="F7" i="13"/>
  <c r="E7" i="13"/>
  <c r="D7" i="13"/>
  <c r="C7" i="13"/>
  <c r="B7" i="13"/>
  <c r="A7" i="13"/>
  <c r="D22" i="3"/>
  <c r="D23" i="3"/>
  <c r="D24" i="3"/>
  <c r="D25" i="3"/>
  <c r="D26" i="3"/>
  <c r="D27" i="3"/>
  <c r="D28" i="3"/>
  <c r="D29" i="3"/>
  <c r="D30" i="3"/>
  <c r="D31" i="3"/>
  <c r="D32" i="3"/>
  <c r="D33" i="3"/>
  <c r="D21" i="3"/>
  <c r="C10" i="10"/>
  <c r="J6" i="13"/>
  <c r="I6" i="13"/>
  <c r="H6" i="13"/>
  <c r="G6" i="13"/>
  <c r="F6" i="13"/>
  <c r="E6" i="13"/>
  <c r="D6" i="13"/>
  <c r="C6" i="13"/>
  <c r="B6" i="13"/>
  <c r="A6" i="13"/>
  <c r="D17" i="3"/>
  <c r="D18" i="3"/>
  <c r="D19" i="3"/>
  <c r="D20" i="3"/>
  <c r="D16" i="3"/>
  <c r="C9" i="10"/>
  <c r="J5" i="13"/>
  <c r="I5" i="13"/>
  <c r="H5" i="13"/>
  <c r="G5" i="13"/>
  <c r="F5" i="13"/>
  <c r="E5" i="13"/>
  <c r="D5" i="13"/>
  <c r="C5" i="13"/>
  <c r="B5" i="13"/>
  <c r="A5" i="13"/>
  <c r="D12" i="3"/>
  <c r="D13" i="3"/>
  <c r="D14" i="3"/>
  <c r="D15" i="3"/>
  <c r="D11" i="3"/>
  <c r="C8" i="10"/>
  <c r="J4" i="13"/>
  <c r="I4" i="13"/>
  <c r="H4" i="13"/>
  <c r="G4" i="13"/>
  <c r="F4" i="13"/>
  <c r="E4" i="13"/>
  <c r="D4" i="13"/>
  <c r="C4" i="13"/>
  <c r="B4" i="13"/>
  <c r="A4" i="13"/>
  <c r="D6" i="3"/>
  <c r="D7" i="3"/>
  <c r="D8" i="3"/>
  <c r="D9" i="3"/>
  <c r="D10" i="3"/>
  <c r="D5" i="3"/>
  <c r="C7" i="10"/>
  <c r="J3" i="13"/>
  <c r="I3" i="13"/>
  <c r="H3" i="13"/>
  <c r="G3" i="13"/>
  <c r="F3" i="13"/>
  <c r="E3" i="13"/>
  <c r="D3" i="13"/>
  <c r="C3" i="13"/>
  <c r="B3" i="13"/>
  <c r="A3" i="13"/>
  <c r="D3" i="3"/>
  <c r="D4" i="3"/>
  <c r="D2" i="3"/>
  <c r="C6" i="10"/>
  <c r="J2" i="13"/>
  <c r="I2" i="13"/>
  <c r="H2" i="13"/>
  <c r="G2" i="13"/>
  <c r="F2" i="13"/>
  <c r="E2" i="13"/>
  <c r="D2" i="13"/>
  <c r="C2" i="13"/>
  <c r="B2" i="13"/>
  <c r="A2" i="1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48" i="3"/>
  <c r="C14" i="10"/>
  <c r="C15" i="10"/>
  <c r="B11" i="12"/>
  <c r="C11" i="12"/>
  <c r="BG11" i="12"/>
  <c r="H11" i="12"/>
  <c r="D11" i="12"/>
  <c r="BF11" i="12"/>
  <c r="E11" i="12"/>
  <c r="BE11" i="12"/>
  <c r="V11" i="12"/>
  <c r="T11" i="12"/>
  <c r="S11" i="12"/>
  <c r="B10" i="12"/>
  <c r="C10" i="12"/>
  <c r="BG10" i="12"/>
  <c r="H10" i="12"/>
  <c r="D10" i="12"/>
  <c r="BF10" i="12"/>
  <c r="E10" i="12"/>
  <c r="BE10" i="12"/>
  <c r="V10" i="12"/>
  <c r="T10" i="12"/>
  <c r="S10" i="12"/>
  <c r="B9" i="12"/>
  <c r="C9" i="12"/>
  <c r="BG9" i="12"/>
  <c r="H9" i="12"/>
  <c r="D9" i="12"/>
  <c r="BF9" i="12"/>
  <c r="E9" i="12"/>
  <c r="BE9" i="12"/>
  <c r="V9" i="12"/>
  <c r="T9" i="12"/>
  <c r="S9" i="12"/>
  <c r="B8" i="12"/>
  <c r="C8" i="12"/>
  <c r="BG8" i="12"/>
  <c r="H8" i="12"/>
  <c r="D8" i="12"/>
  <c r="BF8" i="12"/>
  <c r="E8" i="12"/>
  <c r="BE8" i="12"/>
  <c r="V8" i="12"/>
  <c r="T8" i="12"/>
  <c r="S8" i="12"/>
  <c r="BJJ7" i="12"/>
  <c r="BJH7" i="12"/>
  <c r="BJG7" i="12"/>
  <c r="BIP7" i="12"/>
  <c r="BIS7" i="12"/>
  <c r="BIV7" i="12"/>
  <c r="BIU7" i="12"/>
  <c r="BIT7" i="12"/>
  <c r="B7" i="12"/>
  <c r="C7" i="12"/>
  <c r="BG7" i="12"/>
  <c r="H7" i="12"/>
  <c r="D7" i="12"/>
  <c r="BF7" i="12"/>
  <c r="E7" i="12"/>
  <c r="BE7" i="12"/>
  <c r="V7" i="12"/>
  <c r="T7" i="12"/>
  <c r="S7" i="12"/>
  <c r="BJJ6" i="12"/>
  <c r="BJH6" i="12"/>
  <c r="BJG6" i="12"/>
  <c r="BIP6" i="12"/>
  <c r="BIS6" i="12"/>
  <c r="BIV6" i="12"/>
  <c r="BIU6" i="12"/>
  <c r="BIT6" i="12"/>
  <c r="B6" i="12"/>
  <c r="C6" i="12"/>
  <c r="BG6" i="12"/>
  <c r="H6" i="12"/>
  <c r="D6" i="12"/>
  <c r="BF6" i="12"/>
  <c r="E6" i="12"/>
  <c r="BE6" i="12"/>
  <c r="V6" i="12"/>
  <c r="T6" i="12"/>
  <c r="S6" i="12"/>
  <c r="BJJ5" i="12"/>
  <c r="BJH5" i="12"/>
  <c r="BJG5" i="12"/>
  <c r="BIP5" i="12"/>
  <c r="BIS5" i="12"/>
  <c r="BIV5" i="12"/>
  <c r="BIU5" i="12"/>
  <c r="BIT5" i="12"/>
  <c r="B5" i="12"/>
  <c r="C5" i="12"/>
  <c r="BG5" i="12"/>
  <c r="H5" i="12"/>
  <c r="D5" i="12"/>
  <c r="BF5" i="12"/>
  <c r="E5" i="12"/>
  <c r="BE5" i="12"/>
  <c r="V5" i="12"/>
  <c r="T5" i="12"/>
  <c r="S5" i="12"/>
  <c r="BJJ4" i="12"/>
  <c r="BJH4" i="12"/>
  <c r="BJG4" i="12"/>
  <c r="BIP4" i="12"/>
  <c r="BIS4" i="12"/>
  <c r="BIV4" i="12"/>
  <c r="BIU4" i="12"/>
  <c r="BIT4" i="12"/>
  <c r="B4" i="12"/>
  <c r="C4" i="12"/>
  <c r="BG4" i="12"/>
  <c r="H4" i="12"/>
  <c r="D4" i="12"/>
  <c r="BF4" i="12"/>
  <c r="E4" i="12"/>
  <c r="BE4" i="12"/>
  <c r="V4" i="12"/>
  <c r="T4" i="12"/>
  <c r="S4" i="12"/>
  <c r="BJJ3" i="12"/>
  <c r="BJH3" i="12"/>
  <c r="BJG3" i="12"/>
  <c r="BIP3" i="12"/>
  <c r="BIS3" i="12"/>
  <c r="BIV3" i="12"/>
  <c r="BIU3" i="12"/>
  <c r="BIT3" i="12"/>
  <c r="B3" i="12"/>
  <c r="C3" i="12"/>
  <c r="BG3" i="12"/>
  <c r="H3" i="12"/>
  <c r="D3" i="12"/>
  <c r="BF3" i="12"/>
  <c r="E3" i="12"/>
  <c r="BE3" i="12"/>
  <c r="V3" i="12"/>
  <c r="T3" i="12"/>
  <c r="S3" i="12"/>
  <c r="BJJ2" i="12"/>
  <c r="BJH2" i="12"/>
  <c r="BJG2" i="12"/>
  <c r="BIP2" i="12"/>
  <c r="BIS2" i="12"/>
  <c r="BIV2" i="12"/>
  <c r="BIU2" i="12"/>
  <c r="BIT2" i="12"/>
  <c r="B2" i="12"/>
  <c r="C2" i="12"/>
  <c r="BG2" i="12"/>
  <c r="H2" i="12"/>
  <c r="D2" i="12"/>
  <c r="BF2" i="12"/>
  <c r="E2" i="12"/>
  <c r="BE2" i="12"/>
  <c r="V2" i="12"/>
  <c r="T2" i="12"/>
  <c r="S2" i="12"/>
</calcChain>
</file>

<file path=xl/sharedStrings.xml><?xml version="1.0" encoding="utf-8"?>
<sst xmlns="http://schemas.openxmlformats.org/spreadsheetml/2006/main" count="585" uniqueCount="333">
  <si>
    <t>Response</t>
  </si>
  <si>
    <t>Yes</t>
  </si>
  <si>
    <t>No</t>
  </si>
  <si>
    <t>N/A</t>
  </si>
  <si>
    <t>Password Policy</t>
  </si>
  <si>
    <t>Document</t>
  </si>
  <si>
    <t>Encryption Policy</t>
  </si>
  <si>
    <t>Recent Vulnerability Scan or Penetration Test Results</t>
  </si>
  <si>
    <t>Notes</t>
  </si>
  <si>
    <t>Recent Application Security Scan Results</t>
  </si>
  <si>
    <t>Vendor Contact Email</t>
  </si>
  <si>
    <t>Vendor Address (City, State, Country)</t>
  </si>
  <si>
    <t>Vendor Telephone Number</t>
  </si>
  <si>
    <t>Vendor Contact Name &amp; Job Title</t>
  </si>
  <si>
    <t>Vendor Name</t>
  </si>
  <si>
    <t>Vendor D&amp;B Number</t>
  </si>
  <si>
    <t>Requested information</t>
  </si>
  <si>
    <t>Is the vendor a public or private company?</t>
  </si>
  <si>
    <t>How long has the vendor been in business under any name?</t>
  </si>
  <si>
    <t>Physical Security Policy</t>
  </si>
  <si>
    <t>Change Management Policy</t>
  </si>
  <si>
    <t>System Development Lifecycle (SDLC) Policy</t>
  </si>
  <si>
    <t>Patch Management Policy</t>
  </si>
  <si>
    <t>Implemented encryption types</t>
  </si>
  <si>
    <t xml:space="preserve"> Incident Response Plan</t>
  </si>
  <si>
    <t>Information Security Certifications (e.g. ISO 27001, SOC, PCI)</t>
  </si>
  <si>
    <t>Information Security Policy</t>
  </si>
  <si>
    <t>Acceptable Use Policy</t>
  </si>
  <si>
    <t>Access Control Policy</t>
  </si>
  <si>
    <t>Asset Management Policy</t>
  </si>
  <si>
    <t>Explanation</t>
  </si>
  <si>
    <t>Please provide the following documents.  Please explain unavailability or any deviations in column B.</t>
  </si>
  <si>
    <t>PCI Attestation of Compliance</t>
  </si>
  <si>
    <t>Business Continuity Plan</t>
  </si>
  <si>
    <t>Vendor Question</t>
  </si>
  <si>
    <t>Question Weight</t>
  </si>
  <si>
    <t>Risk Score</t>
  </si>
  <si>
    <t>Security Management</t>
  </si>
  <si>
    <t>Personnel Security</t>
  </si>
  <si>
    <t>Network Security</t>
  </si>
  <si>
    <t>Access Control</t>
  </si>
  <si>
    <t>Operations Security and Encryption</t>
  </si>
  <si>
    <t>Availability</t>
  </si>
  <si>
    <t>Mobile</t>
  </si>
  <si>
    <t>Compliance</t>
  </si>
  <si>
    <t>Daily</t>
  </si>
  <si>
    <t>Weekly</t>
  </si>
  <si>
    <t>Monthly</t>
  </si>
  <si>
    <t>Daily, Weekly, Monthly</t>
  </si>
  <si>
    <t>Backup Data Validation Drop List</t>
  </si>
  <si>
    <t>Annually</t>
  </si>
  <si>
    <t>Semi-annually</t>
  </si>
  <si>
    <t>Yes = 1</t>
  </si>
  <si>
    <t>No = 3</t>
  </si>
  <si>
    <t>No = 1</t>
  </si>
  <si>
    <t>No = 5</t>
  </si>
  <si>
    <t>No = 4</t>
  </si>
  <si>
    <t>Yes = 4</t>
  </si>
  <si>
    <t>Yes = 5</t>
  </si>
  <si>
    <t>Within 1 Day</t>
  </si>
  <si>
    <t>Within 2 Days</t>
  </si>
  <si>
    <t xml:space="preserve">Password Change </t>
  </si>
  <si>
    <t>Malware Update</t>
  </si>
  <si>
    <t>Automatic</t>
  </si>
  <si>
    <t>Never</t>
  </si>
  <si>
    <t>Quarterly</t>
  </si>
  <si>
    <t>More than 3 Days</t>
  </si>
  <si>
    <t>See Password Change Table</t>
  </si>
  <si>
    <t>See Access Revoked Timeframe Table</t>
  </si>
  <si>
    <t>Access Revoked Timeframe</t>
  </si>
  <si>
    <t>See Malware Update Table</t>
  </si>
  <si>
    <t>See Backup Validation Table</t>
  </si>
  <si>
    <t>Yes = 3</t>
  </si>
  <si>
    <t>Risk by domain based on answers to the risk questions</t>
  </si>
  <si>
    <t>Domain</t>
  </si>
  <si>
    <t>Risk Range</t>
  </si>
  <si>
    <t>Low Risk</t>
  </si>
  <si>
    <t>Medium Risk</t>
  </si>
  <si>
    <t>High Risk</t>
  </si>
  <si>
    <t>2-3</t>
  </si>
  <si>
    <t>3-6</t>
  </si>
  <si>
    <t>4-9</t>
  </si>
  <si>
    <t>14-19</t>
  </si>
  <si>
    <t>12-26</t>
  </si>
  <si>
    <t>41-55</t>
  </si>
  <si>
    <t>27-40</t>
  </si>
  <si>
    <t>4-8</t>
  </si>
  <si>
    <t>9-13</t>
  </si>
  <si>
    <t>9-12</t>
  </si>
  <si>
    <t>Overall Vendor Risk Score</t>
  </si>
  <si>
    <t>Low</t>
  </si>
  <si>
    <t>High</t>
  </si>
  <si>
    <t>Name of person and position filling this questionnaire</t>
  </si>
  <si>
    <t>Does the vendor hold any cyber security related certifications, e.g., SOC, ISO 27001, PCI?</t>
  </si>
  <si>
    <t>Developed by Secure Data Consulting Services</t>
  </si>
  <si>
    <t>Gauge Chart Name:</t>
  </si>
  <si>
    <t>AV</t>
  </si>
  <si>
    <t>min</t>
  </si>
  <si>
    <t>max</t>
  </si>
  <si>
    <t>diff</t>
  </si>
  <si>
    <t>Format</t>
  </si>
  <si>
    <t>Decimals</t>
  </si>
  <si>
    <t>Labels size</t>
  </si>
  <si>
    <t>AV size</t>
  </si>
  <si>
    <t>ref 2E</t>
  </si>
  <si>
    <t>ref 1E</t>
  </si>
  <si>
    <t>color 1</t>
  </si>
  <si>
    <t>color 2</t>
  </si>
  <si>
    <t>color 3</t>
  </si>
  <si>
    <t>Skin</t>
  </si>
  <si>
    <t>Sheet Name</t>
  </si>
  <si>
    <t>Sheet Index</t>
  </si>
  <si>
    <t>Attached</t>
  </si>
  <si>
    <t>Reference</t>
  </si>
  <si>
    <t>color AV</t>
  </si>
  <si>
    <t>Description</t>
  </si>
  <si>
    <t>Size</t>
  </si>
  <si>
    <t>PV</t>
  </si>
  <si>
    <t>TextBoxDiff</t>
  </si>
  <si>
    <t>color PV</t>
  </si>
  <si>
    <t>ref 4S</t>
  </si>
  <si>
    <t>ref 4E</t>
  </si>
  <si>
    <t>ref 5E</t>
  </si>
  <si>
    <t>ref 6E</t>
  </si>
  <si>
    <t>ref 7E</t>
  </si>
  <si>
    <t>ref 8E</t>
  </si>
  <si>
    <t>ref 9E</t>
  </si>
  <si>
    <t>ref 10E</t>
  </si>
  <si>
    <t>ref 11E</t>
  </si>
  <si>
    <t>ref 12E</t>
  </si>
  <si>
    <t>color 4</t>
  </si>
  <si>
    <t>color 5</t>
  </si>
  <si>
    <t>color 6</t>
  </si>
  <si>
    <t>color 7</t>
  </si>
  <si>
    <t>color 8</t>
  </si>
  <si>
    <t>color 9</t>
  </si>
  <si>
    <t>color 10</t>
  </si>
  <si>
    <t>color 11</t>
  </si>
  <si>
    <t>color 12</t>
  </si>
  <si>
    <t>Zones Count</t>
  </si>
  <si>
    <t>Hform</t>
  </si>
  <si>
    <t>Reverse?</t>
  </si>
  <si>
    <t>color LB</t>
  </si>
  <si>
    <t>color A</t>
  </si>
  <si>
    <t>color D</t>
  </si>
  <si>
    <t>Variance Chart Name:</t>
  </si>
  <si>
    <t>Data 1</t>
  </si>
  <si>
    <t>Data 2</t>
  </si>
  <si>
    <t>Diff</t>
  </si>
  <si>
    <t>Series 1</t>
  </si>
  <si>
    <t>Series 2</t>
  </si>
  <si>
    <t>Sales Funnel Chart Name:</t>
  </si>
  <si>
    <t>TL Chart Name:</t>
  </si>
  <si>
    <t>Green</t>
  </si>
  <si>
    <t>Yellow</t>
  </si>
  <si>
    <t>AV Val.</t>
  </si>
  <si>
    <t>Size 1</t>
  </si>
  <si>
    <t>Size 2</t>
  </si>
  <si>
    <t>Size 3</t>
  </si>
  <si>
    <t>ForeColor</t>
  </si>
  <si>
    <t>Border</t>
  </si>
  <si>
    <t>Off Light</t>
  </si>
  <si>
    <t>Text</t>
  </si>
  <si>
    <t>Color 1</t>
  </si>
  <si>
    <t>Color 2</t>
  </si>
  <si>
    <t>Color 3</t>
  </si>
  <si>
    <t>Model</t>
  </si>
  <si>
    <t>Minim</t>
  </si>
  <si>
    <t>Maxim</t>
  </si>
  <si>
    <t>VarianceActualHorizontal:</t>
  </si>
  <si>
    <t>WaterFallChart Name:</t>
  </si>
  <si>
    <t>Labels</t>
  </si>
  <si>
    <t>Values</t>
  </si>
  <si>
    <t>Cumulative</t>
  </si>
  <si>
    <t>Start - End</t>
  </si>
  <si>
    <t>Before</t>
  </si>
  <si>
    <t>After</t>
  </si>
  <si>
    <t>Data label position</t>
  </si>
  <si>
    <t>MekkoChart Name:</t>
  </si>
  <si>
    <t>OrgChart Name:</t>
  </si>
  <si>
    <t>RadialBarChart Name:</t>
  </si>
  <si>
    <t>MaxValue</t>
  </si>
  <si>
    <t>Value 1</t>
  </si>
  <si>
    <t>Desc 1</t>
  </si>
  <si>
    <t>v 1</t>
  </si>
  <si>
    <t>i 1</t>
  </si>
  <si>
    <t>Value 2</t>
  </si>
  <si>
    <t>Desc 2</t>
  </si>
  <si>
    <t>v 2</t>
  </si>
  <si>
    <t>i 2</t>
  </si>
  <si>
    <t>Value 3</t>
  </si>
  <si>
    <t>Desc 3</t>
  </si>
  <si>
    <t>v 3</t>
  </si>
  <si>
    <t>i 3</t>
  </si>
  <si>
    <t>Value 4</t>
  </si>
  <si>
    <t>Desc 4</t>
  </si>
  <si>
    <t>v 4</t>
  </si>
  <si>
    <t>i 4</t>
  </si>
  <si>
    <t>Value 5</t>
  </si>
  <si>
    <t>Desc 5</t>
  </si>
  <si>
    <t>v 5</t>
  </si>
  <si>
    <t>i 5</t>
  </si>
  <si>
    <t>Value 6</t>
  </si>
  <si>
    <t>Desc 6</t>
  </si>
  <si>
    <t>v 6</t>
  </si>
  <si>
    <t>i 6</t>
  </si>
  <si>
    <t>Value 7</t>
  </si>
  <si>
    <t>Desc 7</t>
  </si>
  <si>
    <t>v 7</t>
  </si>
  <si>
    <t>i 7</t>
  </si>
  <si>
    <t>Value 8</t>
  </si>
  <si>
    <t>Desc 8</t>
  </si>
  <si>
    <t>v 8</t>
  </si>
  <si>
    <t>i 8</t>
  </si>
  <si>
    <t>Value 9</t>
  </si>
  <si>
    <t>Desc 9</t>
  </si>
  <si>
    <t>v 9</t>
  </si>
  <si>
    <t>i 9</t>
  </si>
  <si>
    <t>Value 10</t>
  </si>
  <si>
    <t>Desc 10</t>
  </si>
  <si>
    <t>v 10</t>
  </si>
  <si>
    <t>i 10</t>
  </si>
  <si>
    <t>Sales Funnel2 Chart Name:</t>
  </si>
  <si>
    <t>Colors</t>
  </si>
  <si>
    <t>DataText</t>
  </si>
  <si>
    <t>DataValue</t>
  </si>
  <si>
    <t>x</t>
  </si>
  <si>
    <t>Label</t>
  </si>
  <si>
    <t>Value</t>
  </si>
  <si>
    <t>x2</t>
  </si>
  <si>
    <t>yLabel</t>
  </si>
  <si>
    <t>yPercent</t>
  </si>
  <si>
    <t>LabelPercent</t>
  </si>
  <si>
    <t>xxx</t>
  </si>
  <si>
    <t>Ring Chart Name:</t>
  </si>
  <si>
    <t>Num</t>
  </si>
  <si>
    <t>Skin 1</t>
  </si>
  <si>
    <t>TL_Security Management</t>
  </si>
  <si>
    <t>TL_V1</t>
  </si>
  <si>
    <t>TL_Personnel Security</t>
  </si>
  <si>
    <t>TL_Network Security</t>
  </si>
  <si>
    <t>TL_Access Control</t>
  </si>
  <si>
    <t>TL_Ops Sec &amp; Encryption</t>
  </si>
  <si>
    <t>TL_Availability</t>
  </si>
  <si>
    <t>Others</t>
  </si>
  <si>
    <t>Personal Security</t>
  </si>
  <si>
    <t>Operarions Security and Encryption</t>
  </si>
  <si>
    <t xml:space="preserve">Note: This data table is added when creating the chart. Errors may occur to the Color Grouping Chart if you modify or remove the data table. </t>
  </si>
  <si>
    <t>G1_Security Management</t>
  </si>
  <si>
    <t>Skin 6</t>
  </si>
  <si>
    <t>G1_Personnel Security</t>
  </si>
  <si>
    <t>G1_Network Security</t>
  </si>
  <si>
    <t>G1_Access Control</t>
  </si>
  <si>
    <t>G1_Ops Security &amp; Encryption</t>
  </si>
  <si>
    <t>G1_Avalability</t>
  </si>
  <si>
    <t>G1_Mobile</t>
  </si>
  <si>
    <t>G1_Compliance</t>
  </si>
  <si>
    <t>3rd Party Insurance Coverage - Complete this Section in Consultation with your Risk Management Consultant</t>
  </si>
  <si>
    <r>
      <rPr>
        <b/>
        <sz val="11"/>
        <color theme="1"/>
        <rFont val="Calibri"/>
        <family val="2"/>
        <scheme val="minor"/>
      </rPr>
      <t>Q2</t>
    </r>
    <r>
      <rPr>
        <sz val="11"/>
        <color theme="1"/>
        <rFont val="Calibri"/>
        <family val="2"/>
        <scheme val="minor"/>
      </rPr>
      <t>-  Does your organization conduct risk assessments at least annually?</t>
    </r>
  </si>
  <si>
    <r>
      <rPr>
        <b/>
        <sz val="11"/>
        <color theme="1"/>
        <rFont val="Calibri"/>
        <family val="2"/>
        <scheme val="minor"/>
      </rPr>
      <t>Q3</t>
    </r>
    <r>
      <rPr>
        <sz val="11"/>
        <color theme="1"/>
        <rFont val="Calibri"/>
        <family val="2"/>
        <scheme val="minor"/>
      </rPr>
      <t>-  Are background checks conducted for all perspective employees who have access to sensitive information?</t>
    </r>
  </si>
  <si>
    <r>
      <rPr>
        <b/>
        <sz val="11"/>
        <color theme="1"/>
        <rFont val="Calibri"/>
        <family val="2"/>
        <scheme val="minor"/>
      </rPr>
      <t>Q4</t>
    </r>
    <r>
      <rPr>
        <sz val="11"/>
        <color theme="1"/>
        <rFont val="Calibri"/>
        <family val="2"/>
        <scheme val="minor"/>
      </rPr>
      <t>-  Are employees required to attend mandatory annual information security training?</t>
    </r>
  </si>
  <si>
    <r>
      <rPr>
        <b/>
        <sz val="11"/>
        <color theme="1"/>
        <rFont val="Calibri"/>
        <family val="2"/>
        <scheme val="minor"/>
      </rPr>
      <t>Q5</t>
    </r>
    <r>
      <rPr>
        <sz val="11"/>
        <color theme="1"/>
        <rFont val="Calibri"/>
        <family val="2"/>
        <scheme val="minor"/>
      </rPr>
      <t xml:space="preserve">-  Do any subcontractors/third parties have access to sensitive data? </t>
    </r>
  </si>
  <si>
    <t>RISK ASSESSMENT DASHBOARD</t>
  </si>
  <si>
    <t>Insurance</t>
  </si>
  <si>
    <t>14-23</t>
  </si>
  <si>
    <r>
      <rPr>
        <b/>
        <sz val="11"/>
        <color theme="1"/>
        <rFont val="Calibri"/>
        <family val="2"/>
        <scheme val="minor"/>
      </rPr>
      <t>Q7</t>
    </r>
    <r>
      <rPr>
        <sz val="11"/>
        <color theme="1"/>
        <rFont val="Calibri"/>
        <family val="2"/>
        <scheme val="minor"/>
      </rPr>
      <t>-  Are Firewalls used to isolate systems containing sensitive data?</t>
    </r>
  </si>
  <si>
    <r>
      <rPr>
        <b/>
        <sz val="11"/>
        <color theme="1"/>
        <rFont val="Calibri"/>
        <family val="2"/>
        <scheme val="minor"/>
      </rPr>
      <t>Q8</t>
    </r>
    <r>
      <rPr>
        <sz val="11"/>
        <color theme="1"/>
        <rFont val="Calibri"/>
        <family val="2"/>
        <scheme val="minor"/>
      </rPr>
      <t>-  Are employees able to access sensitive information from personal devices?</t>
    </r>
  </si>
  <si>
    <r>
      <rPr>
        <b/>
        <sz val="11"/>
        <color theme="1"/>
        <rFont val="Calibri"/>
        <family val="2"/>
        <scheme val="minor"/>
      </rPr>
      <t>Q9</t>
    </r>
    <r>
      <rPr>
        <sz val="11"/>
        <color theme="1"/>
        <rFont val="Calibri"/>
        <family val="2"/>
        <scheme val="minor"/>
      </rPr>
      <t>-  Are there intrusion detection/prevention systems (IDS/IPS) in use?</t>
    </r>
  </si>
  <si>
    <r>
      <rPr>
        <b/>
        <sz val="11"/>
        <color theme="1"/>
        <rFont val="Calibri"/>
        <family val="2"/>
        <scheme val="minor"/>
      </rPr>
      <t>Q11</t>
    </r>
    <r>
      <rPr>
        <sz val="11"/>
        <color theme="1"/>
        <rFont val="Calibri"/>
        <family val="2"/>
        <scheme val="minor"/>
      </rPr>
      <t xml:space="preserve">-  Are unique user IDs required for all users? </t>
    </r>
  </si>
  <si>
    <r>
      <rPr>
        <b/>
        <sz val="11"/>
        <color theme="1"/>
        <rFont val="Calibri"/>
        <family val="2"/>
        <scheme val="minor"/>
      </rPr>
      <t>Q12</t>
    </r>
    <r>
      <rPr>
        <sz val="11"/>
        <color theme="1"/>
        <rFont val="Calibri"/>
        <family val="2"/>
        <scheme val="minor"/>
      </rPr>
      <t xml:space="preserve">-  Are complex passwords required for all users? </t>
    </r>
  </si>
  <si>
    <r>
      <rPr>
        <b/>
        <sz val="11"/>
        <color theme="1"/>
        <rFont val="Calibri"/>
        <family val="2"/>
        <scheme val="minor"/>
      </rPr>
      <t>Q13</t>
    </r>
    <r>
      <rPr>
        <sz val="11"/>
        <color theme="1"/>
        <rFont val="Calibri"/>
        <family val="2"/>
        <scheme val="minor"/>
      </rPr>
      <t>-  How often are passwords changed?</t>
    </r>
  </si>
  <si>
    <r>
      <rPr>
        <b/>
        <sz val="11"/>
        <color theme="1"/>
        <rFont val="Calibri"/>
        <family val="2"/>
        <scheme val="minor"/>
      </rPr>
      <t>Q14</t>
    </r>
    <r>
      <rPr>
        <sz val="11"/>
        <color theme="1"/>
        <rFont val="Calibri"/>
        <family val="2"/>
        <scheme val="minor"/>
      </rPr>
      <t>-  What is the time frame that access is revoked for terminated employees or contractors? (choose from drop list)</t>
    </r>
  </si>
  <si>
    <r>
      <rPr>
        <b/>
        <sz val="11"/>
        <color theme="1"/>
        <rFont val="Calibri"/>
        <family val="2"/>
        <scheme val="minor"/>
      </rPr>
      <t>Q15</t>
    </r>
    <r>
      <rPr>
        <sz val="11"/>
        <color theme="1"/>
        <rFont val="Calibri"/>
        <family val="2"/>
        <scheme val="minor"/>
      </rPr>
      <t>- Are anti-malware applications installed on all systems?</t>
    </r>
  </si>
  <si>
    <r>
      <rPr>
        <b/>
        <sz val="11"/>
        <color theme="1"/>
        <rFont val="Calibri"/>
        <family val="2"/>
        <scheme val="minor"/>
      </rPr>
      <t>Q16</t>
    </r>
    <r>
      <rPr>
        <sz val="11"/>
        <color theme="1"/>
        <rFont val="Calibri"/>
        <family val="2"/>
        <scheme val="minor"/>
      </rPr>
      <t>-  How frequent are antivirus signatures files updated?</t>
    </r>
  </si>
  <si>
    <r>
      <rPr>
        <b/>
        <sz val="11"/>
        <color theme="1"/>
        <rFont val="Calibri"/>
        <family val="2"/>
        <scheme val="minor"/>
      </rPr>
      <t>Q17</t>
    </r>
    <r>
      <rPr>
        <sz val="11"/>
        <color theme="1"/>
        <rFont val="Calibri"/>
        <family val="2"/>
        <scheme val="minor"/>
      </rPr>
      <t>-  Is there a data loss prevention (DLP) tool in use?</t>
    </r>
  </si>
  <si>
    <r>
      <rPr>
        <b/>
        <sz val="11"/>
        <color theme="1"/>
        <rFont val="Calibri"/>
        <family val="2"/>
        <scheme val="minor"/>
      </rPr>
      <t>Q18</t>
    </r>
    <r>
      <rPr>
        <sz val="11"/>
        <color theme="1"/>
        <rFont val="Calibri"/>
        <family val="2"/>
        <scheme val="minor"/>
      </rPr>
      <t xml:space="preserve">-  If the vendor provides applications as part of their service, are applications security scans conducted to ensure secure coding? </t>
    </r>
  </si>
  <si>
    <r>
      <rPr>
        <b/>
        <sz val="11"/>
        <color theme="1"/>
        <rFont val="Calibri"/>
        <family val="2"/>
        <scheme val="minor"/>
      </rPr>
      <t>Q19</t>
    </r>
    <r>
      <rPr>
        <sz val="11"/>
        <color theme="1"/>
        <rFont val="Calibri"/>
        <family val="2"/>
        <scheme val="minor"/>
      </rPr>
      <t>-  If wireless networks are used in your environment, is WPA2 encryption implemented?</t>
    </r>
  </si>
  <si>
    <r>
      <rPr>
        <b/>
        <sz val="11"/>
        <color theme="1"/>
        <rFont val="Calibri"/>
        <family val="2"/>
        <scheme val="minor"/>
      </rPr>
      <t>Q20</t>
    </r>
    <r>
      <rPr>
        <sz val="11"/>
        <color theme="1"/>
        <rFont val="Calibri"/>
        <family val="2"/>
        <scheme val="minor"/>
      </rPr>
      <t>-  Is all in transit data encrypted?</t>
    </r>
  </si>
  <si>
    <r>
      <rPr>
        <b/>
        <sz val="11"/>
        <color theme="1"/>
        <rFont val="Calibri"/>
        <family val="2"/>
        <scheme val="minor"/>
      </rPr>
      <t>Q22</t>
    </r>
    <r>
      <rPr>
        <sz val="11"/>
        <color theme="1"/>
        <rFont val="Calibri"/>
        <family val="2"/>
        <scheme val="minor"/>
      </rPr>
      <t>-  Is full-disk encryption implemented on laptops?</t>
    </r>
  </si>
  <si>
    <r>
      <rPr>
        <b/>
        <sz val="11"/>
        <color theme="1"/>
        <rFont val="Calibri"/>
        <family val="2"/>
        <scheme val="minor"/>
      </rPr>
      <t>Q23</t>
    </r>
    <r>
      <rPr>
        <sz val="11"/>
        <color theme="1"/>
        <rFont val="Calibri"/>
        <family val="2"/>
        <scheme val="minor"/>
      </rPr>
      <t>-  Are operating system and application patches implemented as per your policy</t>
    </r>
  </si>
  <si>
    <r>
      <rPr>
        <b/>
        <sz val="11"/>
        <color theme="1"/>
        <rFont val="Calibri"/>
        <family val="2"/>
        <scheme val="minor"/>
      </rPr>
      <t>Q24</t>
    </r>
    <r>
      <rPr>
        <sz val="11"/>
        <color theme="1"/>
        <rFont val="Calibri"/>
        <family val="2"/>
        <scheme val="minor"/>
      </rPr>
      <t>-  Do you have users who save sensitive data on their local hard drives or removable media?</t>
    </r>
  </si>
  <si>
    <r>
      <rPr>
        <b/>
        <sz val="11"/>
        <color theme="1"/>
        <rFont val="Calibri"/>
        <family val="2"/>
        <scheme val="minor"/>
      </rPr>
      <t>Q25</t>
    </r>
    <r>
      <rPr>
        <sz val="11"/>
        <color theme="1"/>
        <rFont val="Calibri"/>
        <family val="2"/>
        <scheme val="minor"/>
      </rPr>
      <t>-  Are vulnerability scans performed at least quarterly?</t>
    </r>
  </si>
  <si>
    <r>
      <rPr>
        <b/>
        <sz val="11"/>
        <color theme="1"/>
        <rFont val="Calibri"/>
        <family val="2"/>
        <scheme val="minor"/>
      </rPr>
      <t>Q27</t>
    </r>
    <r>
      <rPr>
        <sz val="11"/>
        <color theme="1"/>
        <rFont val="Calibri"/>
        <family val="2"/>
        <scheme val="minor"/>
      </rPr>
      <t>-  Do you have recovery plan in place? If yes, please explain whether it's an IT Disaster Recovery Plan or a full operational Business Continuity Plan.</t>
    </r>
  </si>
  <si>
    <r>
      <rPr>
        <b/>
        <sz val="11"/>
        <color theme="1"/>
        <rFont val="Calibri"/>
        <family val="2"/>
        <scheme val="minor"/>
      </rPr>
      <t>Q29</t>
    </r>
    <r>
      <rPr>
        <sz val="11"/>
        <color theme="1"/>
        <rFont val="Calibri"/>
        <family val="2"/>
        <scheme val="minor"/>
      </rPr>
      <t>-  How frequently are backups conducted? (choose from drop list)</t>
    </r>
  </si>
  <si>
    <r>
      <rPr>
        <b/>
        <sz val="11"/>
        <color theme="1"/>
        <rFont val="Calibri"/>
        <family val="2"/>
        <scheme val="minor"/>
      </rPr>
      <t>Q30</t>
    </r>
    <r>
      <rPr>
        <sz val="11"/>
        <color theme="1"/>
        <rFont val="Calibri"/>
        <family val="2"/>
        <scheme val="minor"/>
      </rPr>
      <t xml:space="preserve">-  How often are backups validated? </t>
    </r>
  </si>
  <si>
    <r>
      <rPr>
        <b/>
        <sz val="11"/>
        <color theme="1"/>
        <rFont val="Calibri"/>
        <family val="2"/>
        <scheme val="minor"/>
      </rPr>
      <t>Q32</t>
    </r>
    <r>
      <rPr>
        <sz val="11"/>
        <color theme="1"/>
        <rFont val="Calibri"/>
        <family val="2"/>
        <scheme val="minor"/>
      </rPr>
      <t>-  Do you allow teleworking?  If so, please describe your remote security implementation.</t>
    </r>
  </si>
  <si>
    <r>
      <rPr>
        <b/>
        <sz val="11"/>
        <color theme="1"/>
        <rFont val="Calibri"/>
        <family val="2"/>
        <scheme val="minor"/>
      </rPr>
      <t>Q33</t>
    </r>
    <r>
      <rPr>
        <sz val="11"/>
        <color theme="1"/>
        <rFont val="Calibri"/>
        <family val="2"/>
        <scheme val="minor"/>
      </rPr>
      <t>-  Do you have a Mobile Device Management (MDM) system in place?</t>
    </r>
  </si>
  <si>
    <r>
      <rPr>
        <b/>
        <sz val="11"/>
        <color theme="1"/>
        <rFont val="Calibri"/>
        <family val="2"/>
        <scheme val="minor"/>
      </rPr>
      <t>Q34</t>
    </r>
    <r>
      <rPr>
        <sz val="11"/>
        <color theme="1"/>
        <rFont val="Calibri"/>
        <family val="2"/>
        <scheme val="minor"/>
      </rPr>
      <t>-  Has your company ever had an independent review of its information security practice? If yes, please provide the results of your last review.</t>
    </r>
  </si>
  <si>
    <r>
      <rPr>
        <b/>
        <sz val="11"/>
        <color theme="1"/>
        <rFont val="Calibri"/>
        <family val="2"/>
        <scheme val="minor"/>
      </rPr>
      <t>Q35</t>
    </r>
    <r>
      <rPr>
        <sz val="11"/>
        <color theme="1"/>
        <rFont val="Calibri"/>
        <family val="2"/>
        <scheme val="minor"/>
      </rPr>
      <t>-  Has your company experienced any data breaches in the last 5 years? If so, please describe.</t>
    </r>
  </si>
  <si>
    <r>
      <rPr>
        <b/>
        <sz val="11"/>
        <color theme="1"/>
        <rFont val="Calibri"/>
        <family val="2"/>
        <scheme val="minor"/>
      </rPr>
      <t>Q36</t>
    </r>
    <r>
      <rPr>
        <sz val="11"/>
        <color theme="1"/>
        <rFont val="Calibri"/>
        <family val="2"/>
        <scheme val="minor"/>
      </rPr>
      <t>-  Has your company experienced any other malicious or criminal activities directed against it in the last 5 years? If so, please describe.</t>
    </r>
  </si>
  <si>
    <r>
      <rPr>
        <b/>
        <sz val="11"/>
        <color theme="1"/>
        <rFont val="Calibri"/>
        <family val="2"/>
        <scheme val="minor"/>
      </rPr>
      <t>Q37</t>
    </r>
    <r>
      <rPr>
        <sz val="11"/>
        <color theme="1"/>
        <rFont val="Calibri"/>
        <family val="2"/>
        <scheme val="minor"/>
      </rPr>
      <t>-  Is your organization currently involved in any regulatory, compliance, or legal issues that may impact service delivery? If so, please describe.</t>
    </r>
  </si>
  <si>
    <r>
      <rPr>
        <b/>
        <sz val="11"/>
        <color theme="1"/>
        <rFont val="Calibri"/>
        <family val="2"/>
        <scheme val="minor"/>
      </rPr>
      <t>Q38</t>
    </r>
    <r>
      <rPr>
        <sz val="11"/>
        <color theme="1"/>
        <rFont val="Calibri"/>
        <family val="2"/>
        <scheme val="minor"/>
      </rPr>
      <t>-  Is there a written contract between the municipality and the vendor?</t>
    </r>
  </si>
  <si>
    <r>
      <rPr>
        <b/>
        <sz val="11"/>
        <color theme="1"/>
        <rFont val="Calibri"/>
        <family val="2"/>
        <scheme val="minor"/>
      </rPr>
      <t>Q39</t>
    </r>
    <r>
      <rPr>
        <sz val="11"/>
        <color theme="1"/>
        <rFont val="Calibri"/>
        <family val="2"/>
        <scheme val="minor"/>
      </rPr>
      <t>-  Does the contract include the JIF recommended Indemnification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and Hold Harmless language in favor of the municipality?</t>
    </r>
  </si>
  <si>
    <r>
      <rPr>
        <b/>
        <sz val="11"/>
        <color theme="1"/>
        <rFont val="Calibri"/>
        <family val="2"/>
        <scheme val="minor"/>
      </rPr>
      <t>Q40</t>
    </r>
    <r>
      <rPr>
        <sz val="11"/>
        <color theme="1"/>
        <rFont val="Calibri"/>
        <family val="2"/>
        <scheme val="minor"/>
      </rPr>
      <t xml:space="preserve">-  Does the contract include language that forbids the vendor or their insurance company from waiving the subrogation rights of the municipality? </t>
    </r>
  </si>
  <si>
    <r>
      <rPr>
        <b/>
        <sz val="11"/>
        <color theme="1"/>
        <rFont val="Calibri"/>
        <family val="2"/>
        <scheme val="minor"/>
      </rPr>
      <t>Q41</t>
    </r>
    <r>
      <rPr>
        <sz val="11"/>
        <color theme="1"/>
        <rFont val="Calibri"/>
        <family val="2"/>
        <scheme val="minor"/>
      </rPr>
      <t>- Does the contract require the vendor to name the municipality as an “Additional Insured” on the vendor’s Cyber Liability Policy?</t>
    </r>
  </si>
  <si>
    <r>
      <rPr>
        <b/>
        <sz val="11"/>
        <color theme="1"/>
        <rFont val="Calibri"/>
        <family val="2"/>
        <scheme val="minor"/>
      </rPr>
      <t>Q42</t>
    </r>
    <r>
      <rPr>
        <sz val="11"/>
        <color theme="1"/>
        <rFont val="Calibri"/>
        <family val="2"/>
        <scheme val="minor"/>
      </rPr>
      <t>-  Does the contract require that the vendor provide the municipality with a copy of the endorsement to the vendor’s Cyber Liability Policy indicating the municipality is an “Additional Insured” on the policy?</t>
    </r>
  </si>
  <si>
    <r>
      <rPr>
        <b/>
        <sz val="11"/>
        <color theme="1"/>
        <rFont val="Calibri"/>
        <family val="2"/>
        <scheme val="minor"/>
      </rPr>
      <t>Q43</t>
    </r>
    <r>
      <rPr>
        <sz val="11"/>
        <color theme="1"/>
        <rFont val="Calibri"/>
        <family val="2"/>
        <scheme val="minor"/>
      </rPr>
      <t>-  Is the vendor’s insurance policy “Primary” (not requiring a contribution of coverage from the municipality) in the event of a loss?</t>
    </r>
  </si>
  <si>
    <r>
      <rPr>
        <b/>
        <sz val="11"/>
        <color theme="1"/>
        <rFont val="Calibri"/>
        <family val="2"/>
        <scheme val="minor"/>
      </rPr>
      <t>Q44</t>
    </r>
    <r>
      <rPr>
        <sz val="11"/>
        <color theme="1"/>
        <rFont val="Calibri"/>
        <family val="2"/>
        <scheme val="minor"/>
      </rPr>
      <t>-  Does the contract require the vendor to provide minimum limits of $3,000,000 Each Claim and $3,000,000 Annual Aggregate of Cyber Liability coverage?</t>
    </r>
  </si>
  <si>
    <r>
      <rPr>
        <b/>
        <sz val="11"/>
        <color theme="1"/>
        <rFont val="Calibri"/>
        <family val="2"/>
        <scheme val="minor"/>
      </rPr>
      <t>Q44a</t>
    </r>
    <r>
      <rPr>
        <sz val="11"/>
        <color theme="1"/>
        <rFont val="Calibri"/>
        <family val="2"/>
        <scheme val="minor"/>
      </rPr>
      <t>-  If the contract is with an IT vendor or financial institution that has access to more than $3,000,000 in municipal assets are the minimum limits of coverage qual to or greater than the potential loss?</t>
    </r>
  </si>
  <si>
    <r>
      <rPr>
        <b/>
        <sz val="11"/>
        <color theme="1"/>
        <rFont val="Calibri"/>
        <family val="2"/>
        <scheme val="minor"/>
      </rPr>
      <t>Q45</t>
    </r>
    <r>
      <rPr>
        <sz val="11"/>
        <color theme="1"/>
        <rFont val="Calibri"/>
        <family val="2"/>
        <scheme val="minor"/>
      </rPr>
      <t>-  Does the Cyber Liability Policy provide 3rd Party Coverage including Privacy &amp; Security, Media, Privacy Regulatory Defense, PCI (Payment Card Industry), DSS (Data Security Standards)?</t>
    </r>
  </si>
  <si>
    <r>
      <rPr>
        <b/>
        <sz val="11"/>
        <color theme="1"/>
        <rFont val="Calibri"/>
        <family val="2"/>
        <scheme val="minor"/>
      </rPr>
      <t>Q45a</t>
    </r>
    <r>
      <rPr>
        <sz val="11"/>
        <color theme="1"/>
        <rFont val="Calibri"/>
        <family val="2"/>
        <scheme val="minor"/>
      </rPr>
      <t>-  Does the coverage include loss, theft or failure to protect PII (Personal Identifiable Information), PHI (Protected Health Information) or confidential information (including violation of any related privacy/security laws/regulations), as well as failing to prevent a security breach and failing to comply with your own privacy policies?</t>
    </r>
  </si>
  <si>
    <r>
      <rPr>
        <b/>
        <sz val="11"/>
        <color theme="1"/>
        <rFont val="Calibri"/>
        <family val="2"/>
        <scheme val="minor"/>
      </rPr>
      <t>Q46</t>
    </r>
    <r>
      <rPr>
        <sz val="11"/>
        <color theme="1"/>
        <rFont val="Calibri"/>
        <family val="2"/>
        <scheme val="minor"/>
      </rPr>
      <t>-  Does the Cyber Liability Policy provide “Breach Response” services or reimbursement of the cost of breach response services?</t>
    </r>
  </si>
  <si>
    <r>
      <rPr>
        <b/>
        <sz val="11"/>
        <color theme="1"/>
        <rFont val="Calibri"/>
        <family val="2"/>
        <scheme val="minor"/>
      </rPr>
      <t>Q47</t>
    </r>
    <r>
      <rPr>
        <sz val="11"/>
        <color theme="1"/>
        <rFont val="Calibri"/>
        <family val="2"/>
        <scheme val="minor"/>
      </rPr>
      <t>-  Does the contract require the vendor to provide proof of Errors &amp; Omissions (professional liability) Insurance?</t>
    </r>
  </si>
  <si>
    <r>
      <rPr>
        <b/>
        <sz val="11"/>
        <color theme="1"/>
        <rFont val="Calibri"/>
        <family val="2"/>
        <scheme val="minor"/>
      </rPr>
      <t>Q48a</t>
    </r>
    <r>
      <rPr>
        <sz val="11"/>
        <color theme="1"/>
        <rFont val="Calibri"/>
        <family val="2"/>
        <scheme val="minor"/>
      </rPr>
      <t>-  Does the Errors &amp; Omissions coverage include the peril of Cyber or an affirmative Cyber coverage grant?</t>
    </r>
  </si>
  <si>
    <r>
      <rPr>
        <b/>
        <sz val="11"/>
        <color theme="1"/>
        <rFont val="Calibri"/>
        <family val="2"/>
        <scheme val="minor"/>
      </rPr>
      <t>Q48b</t>
    </r>
    <r>
      <rPr>
        <sz val="11"/>
        <color theme="1"/>
        <rFont val="Calibri"/>
        <family val="2"/>
        <scheme val="minor"/>
      </rPr>
      <t>-  Are the limits of the Errors &amp; Omissions Insurance at least $5,000,000 Each Claim and $5,000,000 Annual Aggregate?</t>
    </r>
  </si>
  <si>
    <r>
      <rPr>
        <b/>
        <sz val="11"/>
        <color theme="1"/>
        <rFont val="Calibri"/>
        <family val="2"/>
        <scheme val="minor"/>
      </rPr>
      <t>Q6</t>
    </r>
    <r>
      <rPr>
        <sz val="11"/>
        <color theme="1"/>
        <rFont val="Calibri"/>
        <family val="2"/>
        <scheme val="minor"/>
      </rPr>
      <t>-  Does your organization stores, transmits, or access PII (Personally Identifiable Information or PHI (Protected Health Information)?</t>
    </r>
  </si>
  <si>
    <t>G1_Insurance</t>
  </si>
  <si>
    <r>
      <rPr>
        <b/>
        <sz val="14"/>
        <color theme="0"/>
        <rFont val="Calibri"/>
        <family val="2"/>
        <scheme val="minor"/>
      </rPr>
      <t>Vendor Response</t>
    </r>
    <r>
      <rPr>
        <b/>
        <sz val="12"/>
        <color theme="0"/>
        <rFont val="Calibri"/>
        <family val="2"/>
        <scheme val="minor"/>
      </rPr>
      <t xml:space="preserve">
</t>
    </r>
    <r>
      <rPr>
        <b/>
        <sz val="8"/>
        <color theme="0"/>
        <rFont val="Calibri"/>
        <family val="2"/>
        <scheme val="minor"/>
      </rPr>
      <t xml:space="preserve">
Select From Drop List)</t>
    </r>
  </si>
  <si>
    <r>
      <rPr>
        <b/>
        <sz val="11"/>
        <color theme="1"/>
        <rFont val="Calibri"/>
        <family val="2"/>
        <scheme val="minor"/>
      </rPr>
      <t>Q1</t>
    </r>
    <r>
      <rPr>
        <sz val="11"/>
        <color theme="1"/>
        <rFont val="Calibri"/>
        <family val="2"/>
        <scheme val="minor"/>
      </rPr>
      <t>-  Does the organization have a dedicated information security position? (Officer/Manager)</t>
    </r>
  </si>
  <si>
    <r>
      <rPr>
        <b/>
        <sz val="11"/>
        <color theme="1"/>
        <rFont val="Calibri"/>
        <family val="2"/>
        <scheme val="minor"/>
      </rPr>
      <t>Q6a-</t>
    </r>
    <r>
      <rPr>
        <sz val="11"/>
        <color theme="1"/>
        <rFont val="Calibri"/>
        <family val="2"/>
        <scheme val="minor"/>
      </rPr>
      <t xml:space="preserve">  If Yes to Q6 above, is the infromation encrypted?</t>
    </r>
  </si>
  <si>
    <r>
      <rPr>
        <b/>
        <sz val="11"/>
        <color theme="1"/>
        <rFont val="Calibri"/>
        <family val="2"/>
        <scheme val="minor"/>
      </rPr>
      <t>Q10</t>
    </r>
    <r>
      <rPr>
        <sz val="11"/>
        <color theme="1"/>
        <rFont val="Calibri"/>
        <family val="2"/>
        <scheme val="minor"/>
      </rPr>
      <t>-  Is multifactor authentication used?</t>
    </r>
  </si>
  <si>
    <r>
      <rPr>
        <b/>
        <sz val="11"/>
        <color theme="1"/>
        <rFont val="Calibri"/>
        <family val="2"/>
        <scheme val="minor"/>
      </rPr>
      <t>Q21</t>
    </r>
    <r>
      <rPr>
        <sz val="11"/>
        <color theme="1"/>
        <rFont val="Calibri"/>
        <family val="2"/>
        <scheme val="minor"/>
      </rPr>
      <t>- Is sensitive data encrypted at rest?</t>
    </r>
  </si>
  <si>
    <r>
      <rPr>
        <b/>
        <sz val="11"/>
        <color theme="1"/>
        <rFont val="Calibri"/>
        <family val="2"/>
        <scheme val="minor"/>
      </rPr>
      <t>Q26</t>
    </r>
    <r>
      <rPr>
        <sz val="11"/>
        <color theme="1"/>
        <rFont val="Calibri"/>
        <family val="2"/>
        <scheme val="minor"/>
      </rPr>
      <t>-  Are penetration tests conductedat least  annually?</t>
    </r>
  </si>
  <si>
    <t>6-8</t>
  </si>
  <si>
    <t>10-15</t>
  </si>
  <si>
    <t>16-21</t>
  </si>
  <si>
    <t>24-32</t>
  </si>
  <si>
    <t>33-42</t>
  </si>
  <si>
    <t>13-16</t>
  </si>
  <si>
    <t>7-9</t>
  </si>
  <si>
    <t>10-12</t>
  </si>
  <si>
    <t>13-18</t>
  </si>
  <si>
    <t>4-5</t>
  </si>
  <si>
    <t>51 - 99</t>
  </si>
  <si>
    <t>108 - 151</t>
  </si>
  <si>
    <t>160 - 210</t>
  </si>
  <si>
    <t>G1_Overall Risk Score</t>
  </si>
  <si>
    <t>Data Validation Drop List #1</t>
  </si>
  <si>
    <t>Data Validation Drop List #2</t>
  </si>
  <si>
    <r>
      <rPr>
        <b/>
        <sz val="11"/>
        <color theme="1"/>
        <rFont val="Calibri"/>
        <family val="2"/>
        <scheme val="minor"/>
      </rPr>
      <t>Q28</t>
    </r>
    <r>
      <rPr>
        <sz val="11"/>
        <color theme="1"/>
        <rFont val="Calibri"/>
        <family val="2"/>
        <scheme val="minor"/>
      </rPr>
      <t>-  Have you conducted a recovery plan exercise within the last 12 months?</t>
    </r>
  </si>
  <si>
    <t>Please provide a copy of the documents listed below. 
Redacted copies are acceptable. We have limited our documentation request to those that are directly relevant to our assessment.</t>
  </si>
  <si>
    <r>
      <rPr>
        <b/>
        <sz val="11"/>
        <color theme="1"/>
        <rFont val="Calibri"/>
        <family val="2"/>
        <scheme val="minor"/>
      </rPr>
      <t>Q31</t>
    </r>
    <r>
      <rPr>
        <sz val="11"/>
        <color theme="1"/>
        <rFont val="Calibri"/>
        <family val="2"/>
        <scheme val="minor"/>
      </rPr>
      <t>-  Does your organization have a media sanitization process?  (Removal of information from storage media)  If yes, please describe.</t>
    </r>
  </si>
  <si>
    <t>Ver. 2.1 March 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</si>
</sst>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30"/>
      <color theme="1"/>
      <name val="Arial"/>
      <family val="2"/>
    </font>
    <font>
      <sz val="3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1" xfId="0" applyBorder="1"/>
    <xf numFmtId="0" fontId="0" fillId="3" borderId="0" xfId="0" applyFill="1"/>
    <xf numFmtId="0" fontId="0" fillId="3" borderId="0" xfId="0" applyFill="1" applyBorder="1"/>
    <xf numFmtId="0" fontId="0" fillId="0" borderId="0" xfId="0" applyFill="1" applyBorder="1" applyAlignment="1">
      <alignment horizontal="left" vertical="top" wrapText="1"/>
    </xf>
    <xf numFmtId="0" fontId="0" fillId="0" borderId="9" xfId="0" applyBorder="1"/>
    <xf numFmtId="0" fontId="0" fillId="2" borderId="1" xfId="0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5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2" borderId="4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1" fillId="0" borderId="1" xfId="0" quotePrefix="1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8" borderId="14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1" fillId="0" borderId="23" xfId="0" quotePrefix="1" applyFont="1" applyFill="1" applyBorder="1" applyAlignment="1">
      <alignment horizontal="center" vertical="center"/>
    </xf>
    <xf numFmtId="0" fontId="1" fillId="0" borderId="24" xfId="0" quotePrefix="1" applyFont="1" applyFill="1" applyBorder="1" applyAlignment="1">
      <alignment horizontal="center" vertical="center"/>
    </xf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27" xfId="0" applyFill="1" applyBorder="1"/>
    <xf numFmtId="0" fontId="0" fillId="3" borderId="0" xfId="0" applyFont="1" applyFill="1"/>
    <xf numFmtId="0" fontId="1" fillId="10" borderId="1" xfId="0" applyFont="1" applyFill="1" applyBorder="1" applyAlignment="1">
      <alignment horizontal="center"/>
    </xf>
    <xf numFmtId="0" fontId="6" fillId="10" borderId="5" xfId="0" applyFont="1" applyFill="1" applyBorder="1" applyAlignment="1">
      <alignment horizontal="left" vertical="top" wrapText="1"/>
    </xf>
    <xf numFmtId="0" fontId="0" fillId="0" borderId="0" xfId="0" applyBorder="1" applyAlignment="1">
      <alignment vertical="center"/>
    </xf>
    <xf numFmtId="0" fontId="6" fillId="10" borderId="1" xfId="0" applyFont="1" applyFill="1" applyBorder="1" applyAlignment="1">
      <alignment horizontal="left" vertical="top" wrapText="1"/>
    </xf>
    <xf numFmtId="0" fontId="6" fillId="10" borderId="1" xfId="0" applyFont="1" applyFill="1" applyBorder="1" applyAlignment="1">
      <alignment vertical="top" wrapText="1"/>
    </xf>
    <xf numFmtId="0" fontId="6" fillId="10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1" fillId="10" borderId="0" xfId="0" applyFont="1" applyFill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1" fillId="1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/>
    <xf numFmtId="0" fontId="10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9" fillId="11" borderId="0" xfId="0" applyFont="1" applyFill="1" applyAlignment="1">
      <alignment horizontal="center" vertical="center"/>
    </xf>
    <xf numFmtId="0" fontId="1" fillId="13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1" fontId="0" fillId="0" borderId="0" xfId="0" applyNumberFormat="1" applyAlignment="1">
      <alignment horizontal="center"/>
    </xf>
    <xf numFmtId="1" fontId="1" fillId="0" borderId="22" xfId="0" applyNumberFormat="1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9" xfId="0" applyBorder="1" applyAlignment="1">
      <alignment vertical="center"/>
    </xf>
    <xf numFmtId="1" fontId="1" fillId="0" borderId="30" xfId="0" applyNumberFormat="1" applyFont="1" applyBorder="1" applyAlignment="1">
      <alignment horizontal="center" vertical="center"/>
    </xf>
    <xf numFmtId="0" fontId="1" fillId="9" borderId="25" xfId="0" quotePrefix="1" applyFont="1" applyFill="1" applyBorder="1" applyAlignment="1">
      <alignment horizontal="center" vertical="center"/>
    </xf>
    <xf numFmtId="0" fontId="1" fillId="15" borderId="26" xfId="0" quotePrefix="1" applyFont="1" applyFill="1" applyBorder="1" applyAlignment="1">
      <alignment horizontal="center" vertical="center"/>
    </xf>
    <xf numFmtId="0" fontId="1" fillId="4" borderId="18" xfId="0" quotePrefix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8" borderId="19" xfId="0" applyFont="1" applyFill="1" applyBorder="1" applyAlignment="1">
      <alignment horizontal="right" vertical="center" indent="1"/>
    </xf>
    <xf numFmtId="1" fontId="14" fillId="0" borderId="20" xfId="0" applyNumberFormat="1" applyFont="1" applyBorder="1" applyAlignment="1">
      <alignment horizontal="center" vertical="center"/>
    </xf>
    <xf numFmtId="16" fontId="1" fillId="0" borderId="23" xfId="0" quotePrefix="1" applyNumberFormat="1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4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0" xfId="0" applyFont="1" applyBorder="1"/>
    <xf numFmtId="0" fontId="8" fillId="0" borderId="0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0" fontId="3" fillId="7" borderId="1" xfId="0" applyFont="1" applyFill="1" applyBorder="1" applyAlignment="1" applyProtection="1">
      <alignment horizontal="left" wrapText="1"/>
      <protection locked="0"/>
    </xf>
    <xf numFmtId="0" fontId="0" fillId="7" borderId="1" xfId="0" applyFill="1" applyBorder="1" applyAlignment="1" applyProtection="1">
      <alignment horizontal="left" wrapText="1"/>
      <protection locked="0"/>
    </xf>
    <xf numFmtId="0" fontId="3" fillId="7" borderId="1" xfId="0" applyFont="1" applyFill="1" applyBorder="1" applyAlignment="1" applyProtection="1">
      <alignment wrapText="1"/>
      <protection locked="0"/>
    </xf>
    <xf numFmtId="0" fontId="0" fillId="7" borderId="1" xfId="0" applyFill="1" applyBorder="1" applyAlignment="1" applyProtection="1">
      <alignment wrapText="1"/>
      <protection locked="0"/>
    </xf>
    <xf numFmtId="0" fontId="6" fillId="10" borderId="3" xfId="0" applyFont="1" applyFill="1" applyBorder="1" applyAlignment="1">
      <alignment horizontal="left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8" xfId="0" applyFill="1" applyBorder="1" applyProtection="1">
      <protection locked="0"/>
    </xf>
    <xf numFmtId="164" fontId="8" fillId="3" borderId="0" xfId="0" applyNumberFormat="1" applyFont="1" applyFill="1" applyBorder="1" applyAlignment="1">
      <alignment horizontal="center"/>
    </xf>
    <xf numFmtId="164" fontId="8" fillId="3" borderId="15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left" wrapText="1"/>
    </xf>
    <xf numFmtId="0" fontId="6" fillId="10" borderId="5" xfId="0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5" fillId="3" borderId="0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5" fillId="3" borderId="0" xfId="0" applyFont="1" applyFill="1" applyBorder="1" applyAlignment="1">
      <alignment horizontal="left" vertical="center" indent="2"/>
    </xf>
    <xf numFmtId="0" fontId="2" fillId="8" borderId="11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38"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A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544600938967137E-2"/>
          <c:y val="2.8148148148148148E-2"/>
          <c:w val="0.9569953051643193"/>
          <c:h val="0.94370370370370371"/>
        </c:manualLayout>
      </c:layout>
      <c:doughnutChart>
        <c:varyColors val="1"/>
        <c:ser>
          <c:idx val="0"/>
          <c:order val="0"/>
          <c:tx>
            <c:v>DNUT</c:v>
          </c:tx>
          <c:dPt>
            <c:idx val="0"/>
            <c:bubble3D val="0"/>
            <c:spPr>
              <a:solidFill>
                <a:srgbClr val="00E200"/>
              </a:solidFill>
            </c:spPr>
            <c:extLst>
              <c:ext xmlns:c16="http://schemas.microsoft.com/office/drawing/2014/chart" uri="{C3380CC4-5D6E-409C-BE32-E72D297353CC}">
                <c16:uniqueId val="{00000001-01E2-4C8C-806E-78C2ACDFD2A8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3-01E2-4C8C-806E-78C2ACDFD2A8}"/>
              </c:ext>
            </c:extLst>
          </c:dPt>
          <c:dPt>
            <c:idx val="2"/>
            <c:bubble3D val="0"/>
            <c:spPr>
              <a:solidFill>
                <a:srgbClr val="FE0000"/>
              </a:solidFill>
            </c:spPr>
            <c:extLst>
              <c:ext xmlns:c16="http://schemas.microsoft.com/office/drawing/2014/chart" uri="{C3380CC4-5D6E-409C-BE32-E72D297353CC}">
                <c16:uniqueId val="{00000005-01E2-4C8C-806E-78C2ACDFD2A8}"/>
              </c:ext>
            </c:extLst>
          </c:dPt>
          <c:dPt>
            <c:idx val="3"/>
            <c:bubble3D val="0"/>
            <c:spPr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C000"/>
                    </a:solidFill>
                  </a14:hiddenFill>
                </a:ext>
              </a:extLst>
            </c:spPr>
            <c:extLst>
              <c:ext xmlns:c16="http://schemas.microsoft.com/office/drawing/2014/chart" uri="{C3380CC4-5D6E-409C-BE32-E72D297353CC}">
                <c16:uniqueId val="{00000007-01E2-4C8C-806E-78C2ACDFD2A8}"/>
              </c:ext>
            </c:extLst>
          </c:dPt>
          <c:val>
            <c:numLit>
              <c:formatCode>General</c:formatCode>
              <c:ptCount val="4"/>
              <c:pt idx="0">
                <c:v>16</c:v>
              </c:pt>
              <c:pt idx="1">
                <c:v>33</c:v>
              </c:pt>
              <c:pt idx="2">
                <c:v>50</c:v>
              </c:pt>
              <c:pt idx="3">
                <c:v>50</c:v>
              </c:pt>
            </c:numLit>
          </c:val>
          <c:extLst>
            <c:ext xmlns:c16="http://schemas.microsoft.com/office/drawing/2014/chart" uri="{C3380CC4-5D6E-409C-BE32-E72D297353CC}">
              <c16:uniqueId val="{00000008-01E2-4C8C-806E-78C2ACDFD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40"/>
        <c:holeSize val="68"/>
      </c:doughnutChart>
      <c:pieChart>
        <c:varyColors val="1"/>
        <c:ser>
          <c:idx val="1"/>
          <c:order val="1"/>
          <c:tx>
            <c:v>PIE</c:v>
          </c:tx>
          <c:dPt>
            <c:idx val="0"/>
            <c:bubble3D val="0"/>
            <c:spPr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5B9BD5"/>
                    </a:solidFill>
                  </a14:hiddenFill>
                </a:ext>
              </a:extLst>
            </c:spPr>
            <c:extLst>
              <c:ext xmlns:c16="http://schemas.microsoft.com/office/drawing/2014/chart" uri="{C3380CC4-5D6E-409C-BE32-E72D297353CC}">
                <c16:uniqueId val="{0000000A-01E2-4C8C-806E-78C2ACDFD2A8}"/>
              </c:ext>
            </c:extLst>
          </c:dPt>
          <c:dPt>
            <c:idx val="1"/>
            <c:bubble3D val="0"/>
            <c:spPr>
              <a:solidFill>
                <a:srgbClr val="FFFFFF"/>
              </a:solidFill>
            </c:spPr>
            <c:extLst>
              <c:ext xmlns:c16="http://schemas.microsoft.com/office/drawing/2014/chart" uri="{C3380CC4-5D6E-409C-BE32-E72D297353CC}">
                <c16:uniqueId val="{0000000C-01E2-4C8C-806E-78C2ACDFD2A8}"/>
              </c:ext>
            </c:extLst>
          </c:dPt>
          <c:dPt>
            <c:idx val="2"/>
            <c:bubble3D val="0"/>
            <c:spPr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A5A5A5"/>
                    </a:solidFill>
                  </a14:hiddenFill>
                </a:ext>
              </a:extLst>
            </c:spPr>
            <c:extLst>
              <c:ext xmlns:c16="http://schemas.microsoft.com/office/drawing/2014/chart" uri="{C3380CC4-5D6E-409C-BE32-E72D297353CC}">
                <c16:uniqueId val="{0000000E-01E2-4C8C-806E-78C2ACDFD2A8}"/>
              </c:ext>
            </c:extLst>
          </c:dPt>
          <c:val>
            <c:numRef>
              <c:f>ChartsDataSheet!$C$2:$E$2</c:f>
              <c:numCache>
                <c:formatCode>General</c:formatCode>
                <c:ptCount val="3"/>
                <c:pt idx="0" formatCode="0">
                  <c:v>2</c:v>
                </c:pt>
                <c:pt idx="1">
                  <c:v>0.12</c:v>
                </c:pt>
                <c:pt idx="2">
                  <c:v>6.88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1E2-4C8C-806E-78C2ACDFD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40"/>
      </c:pieChart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>
              <a:lumMod val="75000"/>
            </a:sysClr>
          </a:solidFill>
        </a14:hiddenFill>
      </a:ex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544600938967137E-2"/>
          <c:y val="2.8148148148148148E-2"/>
          <c:w val="0.9569953051643193"/>
          <c:h val="0.94370370370370371"/>
        </c:manualLayout>
      </c:layout>
      <c:doughnutChart>
        <c:varyColors val="1"/>
        <c:ser>
          <c:idx val="0"/>
          <c:order val="0"/>
          <c:tx>
            <c:v>DNUT</c:v>
          </c:tx>
          <c:dPt>
            <c:idx val="0"/>
            <c:bubble3D val="0"/>
            <c:spPr>
              <a:solidFill>
                <a:srgbClr val="33CC33"/>
              </a:solidFill>
            </c:spPr>
            <c:extLst>
              <c:ext xmlns:c16="http://schemas.microsoft.com/office/drawing/2014/chart" uri="{C3380CC4-5D6E-409C-BE32-E72D297353CC}">
                <c16:uniqueId val="{00000001-B735-416A-89ED-CD76F3C2E61A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3-B735-416A-89ED-CD76F3C2E61A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B735-416A-89ED-CD76F3C2E61A}"/>
              </c:ext>
            </c:extLst>
          </c:dPt>
          <c:dPt>
            <c:idx val="3"/>
            <c:bubble3D val="0"/>
            <c:spPr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C000"/>
                    </a:solidFill>
                  </a14:hiddenFill>
                </a:ext>
              </a:extLst>
            </c:spPr>
            <c:extLst>
              <c:ext xmlns:c16="http://schemas.microsoft.com/office/drawing/2014/chart" uri="{C3380CC4-5D6E-409C-BE32-E72D297353CC}">
                <c16:uniqueId val="{00000007-B735-416A-89ED-CD76F3C2E61A}"/>
              </c:ext>
            </c:extLst>
          </c:dPt>
          <c:val>
            <c:numLit>
              <c:formatCode>General</c:formatCode>
              <c:ptCount val="4"/>
              <c:pt idx="0">
                <c:v>30</c:v>
              </c:pt>
              <c:pt idx="1">
                <c:v>32</c:v>
              </c:pt>
              <c:pt idx="2">
                <c:v>37</c:v>
              </c:pt>
              <c:pt idx="3">
                <c:v>50</c:v>
              </c:pt>
            </c:numLit>
          </c:val>
          <c:extLst>
            <c:ext xmlns:c16="http://schemas.microsoft.com/office/drawing/2014/chart" uri="{C3380CC4-5D6E-409C-BE32-E72D297353CC}">
              <c16:uniqueId val="{00000008-B735-416A-89ED-CD76F3C2E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40"/>
        <c:holeSize val="68"/>
      </c:doughnutChart>
      <c:pieChart>
        <c:varyColors val="1"/>
        <c:ser>
          <c:idx val="1"/>
          <c:order val="1"/>
          <c:tx>
            <c:v>PIE</c:v>
          </c:tx>
          <c:dPt>
            <c:idx val="0"/>
            <c:bubble3D val="0"/>
            <c:spPr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5B9BD5"/>
                    </a:solidFill>
                  </a14:hiddenFill>
                </a:ext>
              </a:extLst>
            </c:spPr>
            <c:extLst>
              <c:ext xmlns:c16="http://schemas.microsoft.com/office/drawing/2014/chart" uri="{C3380CC4-5D6E-409C-BE32-E72D297353CC}">
                <c16:uniqueId val="{0000000A-B735-416A-89ED-CD76F3C2E61A}"/>
              </c:ext>
            </c:extLst>
          </c:dPt>
          <c:dPt>
            <c:idx val="1"/>
            <c:bubble3D val="0"/>
            <c:spPr>
              <a:solidFill>
                <a:srgbClr val="FFFFFF"/>
              </a:solidFill>
            </c:spPr>
            <c:extLst>
              <c:ext xmlns:c16="http://schemas.microsoft.com/office/drawing/2014/chart" uri="{C3380CC4-5D6E-409C-BE32-E72D297353CC}">
                <c16:uniqueId val="{0000000C-B735-416A-89ED-CD76F3C2E61A}"/>
              </c:ext>
            </c:extLst>
          </c:dPt>
          <c:dPt>
            <c:idx val="2"/>
            <c:bubble3D val="0"/>
            <c:spPr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A5A5A5"/>
                    </a:solidFill>
                  </a14:hiddenFill>
                </a:ext>
              </a:extLst>
            </c:spPr>
            <c:extLst>
              <c:ext xmlns:c16="http://schemas.microsoft.com/office/drawing/2014/chart" uri="{C3380CC4-5D6E-409C-BE32-E72D297353CC}">
                <c16:uniqueId val="{0000000E-B735-416A-89ED-CD76F3C2E61A}"/>
              </c:ext>
            </c:extLst>
          </c:dPt>
          <c:val>
            <c:numRef>
              <c:f>ChartsDataSheet!$C$11:$E$11</c:f>
              <c:numCache>
                <c:formatCode>General</c:formatCode>
                <c:ptCount val="3"/>
                <c:pt idx="0" formatCode="0">
                  <c:v>46</c:v>
                </c:pt>
                <c:pt idx="1">
                  <c:v>3.18</c:v>
                </c:pt>
                <c:pt idx="2">
                  <c:v>189.32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B735-416A-89ED-CD76F3C2E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40"/>
      </c:pieChart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>
              <a:lumMod val="75000"/>
            </a:sysClr>
          </a:solidFill>
        </a14:hiddenFill>
      </a:ex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544600938967137E-2"/>
          <c:y val="2.8148148148148148E-2"/>
          <c:w val="0.9569953051643193"/>
          <c:h val="0.94370370370370371"/>
        </c:manualLayout>
      </c:layout>
      <c:doughnutChart>
        <c:varyColors val="1"/>
        <c:ser>
          <c:idx val="0"/>
          <c:order val="0"/>
          <c:tx>
            <c:v>DNUT</c:v>
          </c:tx>
          <c:dPt>
            <c:idx val="0"/>
            <c:bubble3D val="0"/>
            <c:spPr>
              <a:solidFill>
                <a:srgbClr val="00E200"/>
              </a:solidFill>
            </c:spPr>
            <c:extLst>
              <c:ext xmlns:c16="http://schemas.microsoft.com/office/drawing/2014/chart" uri="{C3380CC4-5D6E-409C-BE32-E72D297353CC}">
                <c16:uniqueId val="{00000001-7CE1-4DF2-A51C-75AB5E0F3C49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3-7CE1-4DF2-A51C-75AB5E0F3C49}"/>
              </c:ext>
            </c:extLst>
          </c:dPt>
          <c:dPt>
            <c:idx val="2"/>
            <c:bubble3D val="0"/>
            <c:spPr>
              <a:solidFill>
                <a:srgbClr val="FE0000"/>
              </a:solidFill>
            </c:spPr>
            <c:extLst>
              <c:ext xmlns:c16="http://schemas.microsoft.com/office/drawing/2014/chart" uri="{C3380CC4-5D6E-409C-BE32-E72D297353CC}">
                <c16:uniqueId val="{00000005-7CE1-4DF2-A51C-75AB5E0F3C49}"/>
              </c:ext>
            </c:extLst>
          </c:dPt>
          <c:dPt>
            <c:idx val="3"/>
            <c:bubble3D val="0"/>
            <c:spPr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C000"/>
                    </a:solidFill>
                  </a14:hiddenFill>
                </a:ext>
              </a:extLst>
            </c:spPr>
            <c:extLst>
              <c:ext xmlns:c16="http://schemas.microsoft.com/office/drawing/2014/chart" uri="{C3380CC4-5D6E-409C-BE32-E72D297353CC}">
                <c16:uniqueId val="{00000007-7CE1-4DF2-A51C-75AB5E0F3C49}"/>
              </c:ext>
            </c:extLst>
          </c:dPt>
          <c:val>
            <c:numLit>
              <c:formatCode>General</c:formatCode>
              <c:ptCount val="4"/>
              <c:pt idx="0">
                <c:v>29</c:v>
              </c:pt>
              <c:pt idx="1">
                <c:v>35</c:v>
              </c:pt>
              <c:pt idx="2">
                <c:v>35</c:v>
              </c:pt>
              <c:pt idx="3">
                <c:v>50</c:v>
              </c:pt>
            </c:numLit>
          </c:val>
          <c:extLst>
            <c:ext xmlns:c16="http://schemas.microsoft.com/office/drawing/2014/chart" uri="{C3380CC4-5D6E-409C-BE32-E72D297353CC}">
              <c16:uniqueId val="{00000008-7CE1-4DF2-A51C-75AB5E0F3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40"/>
        <c:holeSize val="68"/>
      </c:doughnutChart>
      <c:pieChart>
        <c:varyColors val="1"/>
        <c:ser>
          <c:idx val="1"/>
          <c:order val="1"/>
          <c:tx>
            <c:v>PIE</c:v>
          </c:tx>
          <c:dPt>
            <c:idx val="0"/>
            <c:bubble3D val="0"/>
            <c:spPr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5B9BD5"/>
                    </a:solidFill>
                  </a14:hiddenFill>
                </a:ext>
              </a:extLst>
            </c:spPr>
            <c:extLst>
              <c:ext xmlns:c16="http://schemas.microsoft.com/office/drawing/2014/chart" uri="{C3380CC4-5D6E-409C-BE32-E72D297353CC}">
                <c16:uniqueId val="{0000000A-7CE1-4DF2-A51C-75AB5E0F3C49}"/>
              </c:ext>
            </c:extLst>
          </c:dPt>
          <c:dPt>
            <c:idx val="1"/>
            <c:bubble3D val="0"/>
            <c:spPr>
              <a:solidFill>
                <a:srgbClr val="FFFFFF"/>
              </a:solidFill>
            </c:spPr>
            <c:extLst>
              <c:ext xmlns:c16="http://schemas.microsoft.com/office/drawing/2014/chart" uri="{C3380CC4-5D6E-409C-BE32-E72D297353CC}">
                <c16:uniqueId val="{0000000C-7CE1-4DF2-A51C-75AB5E0F3C49}"/>
              </c:ext>
            </c:extLst>
          </c:dPt>
          <c:dPt>
            <c:idx val="2"/>
            <c:bubble3D val="0"/>
            <c:spPr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A5A5A5"/>
                    </a:solidFill>
                  </a14:hiddenFill>
                </a:ext>
              </a:extLst>
            </c:spPr>
            <c:extLst>
              <c:ext xmlns:c16="http://schemas.microsoft.com/office/drawing/2014/chart" uri="{C3380CC4-5D6E-409C-BE32-E72D297353CC}">
                <c16:uniqueId val="{0000000E-7CE1-4DF2-A51C-75AB5E0F3C49}"/>
              </c:ext>
            </c:extLst>
          </c:dPt>
          <c:val>
            <c:numRef>
              <c:f>ChartsDataSheet!$C$3:$E$3</c:f>
              <c:numCache>
                <c:formatCode>General</c:formatCode>
                <c:ptCount val="3"/>
                <c:pt idx="0" formatCode="0">
                  <c:v>7</c:v>
                </c:pt>
                <c:pt idx="1">
                  <c:v>0.34</c:v>
                </c:pt>
                <c:pt idx="2">
                  <c:v>18.16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CE1-4DF2-A51C-75AB5E0F3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40"/>
      </c:pieChart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>
              <a:lumMod val="75000"/>
            </a:sysClr>
          </a:solidFill>
        </a14:hiddenFill>
      </a:ex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544600938967137E-2"/>
          <c:y val="2.8148148148148148E-2"/>
          <c:w val="0.9569953051643193"/>
          <c:h val="0.94370370370370371"/>
        </c:manualLayout>
      </c:layout>
      <c:doughnutChart>
        <c:varyColors val="1"/>
        <c:ser>
          <c:idx val="0"/>
          <c:order val="0"/>
          <c:tx>
            <c:v>DNUT</c:v>
          </c:tx>
          <c:dPt>
            <c:idx val="0"/>
            <c:bubble3D val="0"/>
            <c:spPr>
              <a:solidFill>
                <a:srgbClr val="00E200"/>
              </a:solidFill>
            </c:spPr>
            <c:extLst>
              <c:ext xmlns:c16="http://schemas.microsoft.com/office/drawing/2014/chart" uri="{C3380CC4-5D6E-409C-BE32-E72D297353CC}">
                <c16:uniqueId val="{00000001-F533-4A96-BAD7-932B98931A75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3-F533-4A96-BAD7-932B98931A75}"/>
              </c:ext>
            </c:extLst>
          </c:dPt>
          <c:dPt>
            <c:idx val="2"/>
            <c:bubble3D val="0"/>
            <c:spPr>
              <a:solidFill>
                <a:srgbClr val="FE0000"/>
              </a:solidFill>
            </c:spPr>
            <c:extLst>
              <c:ext xmlns:c16="http://schemas.microsoft.com/office/drawing/2014/chart" uri="{C3380CC4-5D6E-409C-BE32-E72D297353CC}">
                <c16:uniqueId val="{00000005-F533-4A96-BAD7-932B98931A75}"/>
              </c:ext>
            </c:extLst>
          </c:dPt>
          <c:dPt>
            <c:idx val="3"/>
            <c:bubble3D val="0"/>
            <c:spPr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C000"/>
                    </a:solidFill>
                  </a14:hiddenFill>
                </a:ext>
              </a:extLst>
            </c:spPr>
            <c:extLst>
              <c:ext xmlns:c16="http://schemas.microsoft.com/office/drawing/2014/chart" uri="{C3380CC4-5D6E-409C-BE32-E72D297353CC}">
                <c16:uniqueId val="{00000007-F533-4A96-BAD7-932B98931A75}"/>
              </c:ext>
            </c:extLst>
          </c:dPt>
          <c:val>
            <c:numLit>
              <c:formatCode>General</c:formatCode>
              <c:ptCount val="4"/>
              <c:pt idx="0">
                <c:v>26</c:v>
              </c:pt>
              <c:pt idx="1">
                <c:v>33</c:v>
              </c:pt>
              <c:pt idx="2">
                <c:v>40</c:v>
              </c:pt>
              <c:pt idx="3">
                <c:v>50</c:v>
              </c:pt>
            </c:numLit>
          </c:val>
          <c:extLst>
            <c:ext xmlns:c16="http://schemas.microsoft.com/office/drawing/2014/chart" uri="{C3380CC4-5D6E-409C-BE32-E72D297353CC}">
              <c16:uniqueId val="{00000008-F533-4A96-BAD7-932B98931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40"/>
        <c:holeSize val="68"/>
      </c:doughnutChart>
      <c:pieChart>
        <c:varyColors val="1"/>
        <c:ser>
          <c:idx val="1"/>
          <c:order val="1"/>
          <c:tx>
            <c:v>PIE</c:v>
          </c:tx>
          <c:dPt>
            <c:idx val="0"/>
            <c:bubble3D val="0"/>
            <c:spPr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5B9BD5"/>
                    </a:solidFill>
                  </a14:hiddenFill>
                </a:ext>
              </a:extLst>
            </c:spPr>
            <c:extLst>
              <c:ext xmlns:c16="http://schemas.microsoft.com/office/drawing/2014/chart" uri="{C3380CC4-5D6E-409C-BE32-E72D297353CC}">
                <c16:uniqueId val="{0000000A-F533-4A96-BAD7-932B98931A75}"/>
              </c:ext>
            </c:extLst>
          </c:dPt>
          <c:dPt>
            <c:idx val="1"/>
            <c:bubble3D val="0"/>
            <c:spPr>
              <a:solidFill>
                <a:srgbClr val="FFFFFF"/>
              </a:solidFill>
            </c:spPr>
            <c:extLst>
              <c:ext xmlns:c16="http://schemas.microsoft.com/office/drawing/2014/chart" uri="{C3380CC4-5D6E-409C-BE32-E72D297353CC}">
                <c16:uniqueId val="{0000000C-F533-4A96-BAD7-932B98931A75}"/>
              </c:ext>
            </c:extLst>
          </c:dPt>
          <c:dPt>
            <c:idx val="2"/>
            <c:bubble3D val="0"/>
            <c:spPr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A5A5A5"/>
                    </a:solidFill>
                  </a14:hiddenFill>
                </a:ext>
              </a:extLst>
            </c:spPr>
            <c:extLst>
              <c:ext xmlns:c16="http://schemas.microsoft.com/office/drawing/2014/chart" uri="{C3380CC4-5D6E-409C-BE32-E72D297353CC}">
                <c16:uniqueId val="{0000000E-F533-4A96-BAD7-932B98931A75}"/>
              </c:ext>
            </c:extLst>
          </c:dPt>
          <c:val>
            <c:numRef>
              <c:f>ChartsDataSheet!$C$4:$E$4</c:f>
              <c:numCache>
                <c:formatCode>General</c:formatCode>
                <c:ptCount val="3"/>
                <c:pt idx="0" formatCode="0">
                  <c:v>3</c:v>
                </c:pt>
                <c:pt idx="1">
                  <c:v>0.3</c:v>
                </c:pt>
                <c:pt idx="2">
                  <c:v>19.2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533-4A96-BAD7-932B98931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40"/>
      </c:pieChart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>
              <a:lumMod val="75000"/>
            </a:sysClr>
          </a:solidFill>
        </a14:hiddenFill>
      </a:ex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544600938967137E-2"/>
          <c:y val="2.8148148148148148E-2"/>
          <c:w val="0.9569953051643193"/>
          <c:h val="0.94370370370370371"/>
        </c:manualLayout>
      </c:layout>
      <c:doughnutChart>
        <c:varyColors val="1"/>
        <c:ser>
          <c:idx val="0"/>
          <c:order val="0"/>
          <c:tx>
            <c:v>DNUT</c:v>
          </c:tx>
          <c:dPt>
            <c:idx val="0"/>
            <c:bubble3D val="0"/>
            <c:spPr>
              <a:solidFill>
                <a:srgbClr val="00E200"/>
              </a:solidFill>
            </c:spPr>
            <c:extLst>
              <c:ext xmlns:c16="http://schemas.microsoft.com/office/drawing/2014/chart" uri="{C3380CC4-5D6E-409C-BE32-E72D297353CC}">
                <c16:uniqueId val="{00000001-BA48-491D-A616-50F8A2D01AEB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3-BA48-491D-A616-50F8A2D01AEB}"/>
              </c:ext>
            </c:extLst>
          </c:dPt>
          <c:dPt>
            <c:idx val="2"/>
            <c:bubble3D val="0"/>
            <c:spPr>
              <a:solidFill>
                <a:srgbClr val="FE0000"/>
              </a:solidFill>
            </c:spPr>
            <c:extLst>
              <c:ext xmlns:c16="http://schemas.microsoft.com/office/drawing/2014/chart" uri="{C3380CC4-5D6E-409C-BE32-E72D297353CC}">
                <c16:uniqueId val="{00000005-BA48-491D-A616-50F8A2D01AEB}"/>
              </c:ext>
            </c:extLst>
          </c:dPt>
          <c:dPt>
            <c:idx val="3"/>
            <c:bubble3D val="0"/>
            <c:spPr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C000"/>
                    </a:solidFill>
                  </a14:hiddenFill>
                </a:ext>
              </a:extLst>
            </c:spPr>
            <c:extLst>
              <c:ext xmlns:c16="http://schemas.microsoft.com/office/drawing/2014/chart" uri="{C3380CC4-5D6E-409C-BE32-E72D297353CC}">
                <c16:uniqueId val="{00000007-BA48-491D-A616-50F8A2D01AEB}"/>
              </c:ext>
            </c:extLst>
          </c:dPt>
          <c:val>
            <c:numLit>
              <c:formatCode>General</c:formatCode>
              <c:ptCount val="4"/>
              <c:pt idx="0">
                <c:v>26</c:v>
              </c:pt>
              <c:pt idx="1">
                <c:v>33</c:v>
              </c:pt>
              <c:pt idx="2">
                <c:v>40</c:v>
              </c:pt>
              <c:pt idx="3">
                <c:v>50</c:v>
              </c:pt>
            </c:numLit>
          </c:val>
          <c:extLst>
            <c:ext xmlns:c16="http://schemas.microsoft.com/office/drawing/2014/chart" uri="{C3380CC4-5D6E-409C-BE32-E72D297353CC}">
              <c16:uniqueId val="{00000008-BA48-491D-A616-50F8A2D01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40"/>
        <c:holeSize val="68"/>
      </c:doughnutChart>
      <c:pieChart>
        <c:varyColors val="1"/>
        <c:ser>
          <c:idx val="1"/>
          <c:order val="1"/>
          <c:tx>
            <c:v>PIE</c:v>
          </c:tx>
          <c:dPt>
            <c:idx val="0"/>
            <c:bubble3D val="0"/>
            <c:spPr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5B9BD5"/>
                    </a:solidFill>
                  </a14:hiddenFill>
                </a:ext>
              </a:extLst>
            </c:spPr>
            <c:extLst>
              <c:ext xmlns:c16="http://schemas.microsoft.com/office/drawing/2014/chart" uri="{C3380CC4-5D6E-409C-BE32-E72D297353CC}">
                <c16:uniqueId val="{0000000A-BA48-491D-A616-50F8A2D01AEB}"/>
              </c:ext>
            </c:extLst>
          </c:dPt>
          <c:dPt>
            <c:idx val="1"/>
            <c:bubble3D val="0"/>
            <c:spPr>
              <a:solidFill>
                <a:srgbClr val="FFFFFF"/>
              </a:solidFill>
            </c:spPr>
            <c:extLst>
              <c:ext xmlns:c16="http://schemas.microsoft.com/office/drawing/2014/chart" uri="{C3380CC4-5D6E-409C-BE32-E72D297353CC}">
                <c16:uniqueId val="{0000000C-BA48-491D-A616-50F8A2D01AEB}"/>
              </c:ext>
            </c:extLst>
          </c:dPt>
          <c:dPt>
            <c:idx val="2"/>
            <c:bubble3D val="0"/>
            <c:spPr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A5A5A5"/>
                    </a:solidFill>
                  </a14:hiddenFill>
                </a:ext>
              </a:extLst>
            </c:spPr>
            <c:extLst>
              <c:ext xmlns:c16="http://schemas.microsoft.com/office/drawing/2014/chart" uri="{C3380CC4-5D6E-409C-BE32-E72D297353CC}">
                <c16:uniqueId val="{0000000E-BA48-491D-A616-50F8A2D01AEB}"/>
              </c:ext>
            </c:extLst>
          </c:dPt>
          <c:val>
            <c:numRef>
              <c:f>ChartsDataSheet!$C$5:$E$5</c:f>
              <c:numCache>
                <c:formatCode>General</c:formatCode>
                <c:ptCount val="3"/>
                <c:pt idx="0" formatCode="0">
                  <c:v>8</c:v>
                </c:pt>
                <c:pt idx="1">
                  <c:v>0.3</c:v>
                </c:pt>
                <c:pt idx="2">
                  <c:v>14.2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BA48-491D-A616-50F8A2D01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40"/>
      </c:pieChart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>
              <a:lumMod val="75000"/>
            </a:sysClr>
          </a:solidFill>
        </a14:hiddenFill>
      </a:ex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544600938967137E-2"/>
          <c:y val="2.8148148148148148E-2"/>
          <c:w val="0.9569953051643193"/>
          <c:h val="0.94370370370370371"/>
        </c:manualLayout>
      </c:layout>
      <c:doughnutChart>
        <c:varyColors val="1"/>
        <c:ser>
          <c:idx val="0"/>
          <c:order val="0"/>
          <c:tx>
            <c:v>DNUT</c:v>
          </c:tx>
          <c:dPt>
            <c:idx val="0"/>
            <c:bubble3D val="0"/>
            <c:spPr>
              <a:solidFill>
                <a:srgbClr val="00E200"/>
              </a:solidFill>
            </c:spPr>
            <c:extLst>
              <c:ext xmlns:c16="http://schemas.microsoft.com/office/drawing/2014/chart" uri="{C3380CC4-5D6E-409C-BE32-E72D297353CC}">
                <c16:uniqueId val="{00000001-7D06-47A9-B498-FE358235D021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3-7D06-47A9-B498-FE358235D021}"/>
              </c:ext>
            </c:extLst>
          </c:dPt>
          <c:dPt>
            <c:idx val="2"/>
            <c:bubble3D val="0"/>
            <c:spPr>
              <a:solidFill>
                <a:srgbClr val="FE0000"/>
              </a:solidFill>
            </c:spPr>
            <c:extLst>
              <c:ext xmlns:c16="http://schemas.microsoft.com/office/drawing/2014/chart" uri="{C3380CC4-5D6E-409C-BE32-E72D297353CC}">
                <c16:uniqueId val="{00000005-7D06-47A9-B498-FE358235D021}"/>
              </c:ext>
            </c:extLst>
          </c:dPt>
          <c:dPt>
            <c:idx val="3"/>
            <c:bubble3D val="0"/>
            <c:spPr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C000"/>
                    </a:solidFill>
                  </a14:hiddenFill>
                </a:ext>
              </a:extLst>
            </c:spPr>
            <c:extLst>
              <c:ext xmlns:c16="http://schemas.microsoft.com/office/drawing/2014/chart" uri="{C3380CC4-5D6E-409C-BE32-E72D297353CC}">
                <c16:uniqueId val="{00000007-7D06-47A9-B498-FE358235D021}"/>
              </c:ext>
            </c:extLst>
          </c:dPt>
          <c:val>
            <c:numLit>
              <c:formatCode>General</c:formatCode>
              <c:ptCount val="4"/>
              <c:pt idx="0">
                <c:v>32</c:v>
              </c:pt>
              <c:pt idx="1">
                <c:v>32</c:v>
              </c:pt>
              <c:pt idx="2">
                <c:v>34</c:v>
              </c:pt>
              <c:pt idx="3">
                <c:v>50</c:v>
              </c:pt>
            </c:numLit>
          </c:val>
          <c:extLst>
            <c:ext xmlns:c16="http://schemas.microsoft.com/office/drawing/2014/chart" uri="{C3380CC4-5D6E-409C-BE32-E72D297353CC}">
              <c16:uniqueId val="{00000008-7D06-47A9-B498-FE358235D0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40"/>
        <c:holeSize val="68"/>
      </c:doughnutChart>
      <c:pieChart>
        <c:varyColors val="1"/>
        <c:ser>
          <c:idx val="1"/>
          <c:order val="1"/>
          <c:tx>
            <c:v>PIE</c:v>
          </c:tx>
          <c:dPt>
            <c:idx val="0"/>
            <c:bubble3D val="0"/>
            <c:spPr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5B9BD5"/>
                    </a:solidFill>
                  </a14:hiddenFill>
                </a:ext>
              </a:extLst>
            </c:spPr>
            <c:extLst>
              <c:ext xmlns:c16="http://schemas.microsoft.com/office/drawing/2014/chart" uri="{C3380CC4-5D6E-409C-BE32-E72D297353CC}">
                <c16:uniqueId val="{0000000A-7D06-47A9-B498-FE358235D021}"/>
              </c:ext>
            </c:extLst>
          </c:dPt>
          <c:dPt>
            <c:idx val="1"/>
            <c:bubble3D val="0"/>
            <c:spPr>
              <a:solidFill>
                <a:srgbClr val="FFFFFF"/>
              </a:solidFill>
            </c:spPr>
            <c:extLst>
              <c:ext xmlns:c16="http://schemas.microsoft.com/office/drawing/2014/chart" uri="{C3380CC4-5D6E-409C-BE32-E72D297353CC}">
                <c16:uniqueId val="{0000000C-7D06-47A9-B498-FE358235D021}"/>
              </c:ext>
            </c:extLst>
          </c:dPt>
          <c:dPt>
            <c:idx val="2"/>
            <c:bubble3D val="0"/>
            <c:spPr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A5A5A5"/>
                    </a:solidFill>
                  </a14:hiddenFill>
                </a:ext>
              </a:extLst>
            </c:spPr>
            <c:extLst>
              <c:ext xmlns:c16="http://schemas.microsoft.com/office/drawing/2014/chart" uri="{C3380CC4-5D6E-409C-BE32-E72D297353CC}">
                <c16:uniqueId val="{0000000E-7D06-47A9-B498-FE358235D021}"/>
              </c:ext>
            </c:extLst>
          </c:dPt>
          <c:val>
            <c:numRef>
              <c:f>ChartsDataSheet!$C$6:$E$6</c:f>
              <c:numCache>
                <c:formatCode>General</c:formatCode>
                <c:ptCount val="3"/>
                <c:pt idx="0" formatCode="0">
                  <c:v>4</c:v>
                </c:pt>
                <c:pt idx="1">
                  <c:v>0.86</c:v>
                </c:pt>
                <c:pt idx="2">
                  <c:v>59.64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D06-47A9-B498-FE358235D0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40"/>
      </c:pieChart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>
              <a:lumMod val="75000"/>
            </a:sysClr>
          </a:solidFill>
        </a14:hiddenFill>
      </a:ex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544600938967137E-2"/>
          <c:y val="2.8148148148148148E-2"/>
          <c:w val="0.9569953051643193"/>
          <c:h val="0.94370370370370371"/>
        </c:manualLayout>
      </c:layout>
      <c:doughnutChart>
        <c:varyColors val="1"/>
        <c:ser>
          <c:idx val="0"/>
          <c:order val="0"/>
          <c:tx>
            <c:v>DNUT</c:v>
          </c:tx>
          <c:dPt>
            <c:idx val="0"/>
            <c:bubble3D val="0"/>
            <c:spPr>
              <a:solidFill>
                <a:srgbClr val="00E200"/>
              </a:solidFill>
            </c:spPr>
            <c:extLst>
              <c:ext xmlns:c16="http://schemas.microsoft.com/office/drawing/2014/chart" uri="{C3380CC4-5D6E-409C-BE32-E72D297353CC}">
                <c16:uniqueId val="{00000001-8476-4C90-BDEA-EC898C794C9D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3-8476-4C90-BDEA-EC898C794C9D}"/>
              </c:ext>
            </c:extLst>
          </c:dPt>
          <c:dPt>
            <c:idx val="2"/>
            <c:bubble3D val="0"/>
            <c:spPr>
              <a:solidFill>
                <a:srgbClr val="FE0000"/>
              </a:solidFill>
            </c:spPr>
            <c:extLst>
              <c:ext xmlns:c16="http://schemas.microsoft.com/office/drawing/2014/chart" uri="{C3380CC4-5D6E-409C-BE32-E72D297353CC}">
                <c16:uniqueId val="{00000005-8476-4C90-BDEA-EC898C794C9D}"/>
              </c:ext>
            </c:extLst>
          </c:dPt>
          <c:dPt>
            <c:idx val="3"/>
            <c:bubble3D val="0"/>
            <c:spPr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C000"/>
                    </a:solidFill>
                  </a14:hiddenFill>
                </a:ext>
              </a:extLst>
            </c:spPr>
            <c:extLst>
              <c:ext xmlns:c16="http://schemas.microsoft.com/office/drawing/2014/chart" uri="{C3380CC4-5D6E-409C-BE32-E72D297353CC}">
                <c16:uniqueId val="{00000007-8476-4C90-BDEA-EC898C794C9D}"/>
              </c:ext>
            </c:extLst>
          </c:dPt>
          <c:val>
            <c:numLit>
              <c:formatCode>General</c:formatCode>
              <c:ptCount val="4"/>
              <c:pt idx="0">
                <c:v>33</c:v>
              </c:pt>
              <c:pt idx="1">
                <c:v>33</c:v>
              </c:pt>
              <c:pt idx="2">
                <c:v>33</c:v>
              </c:pt>
              <c:pt idx="3">
                <c:v>50</c:v>
              </c:pt>
            </c:numLit>
          </c:val>
          <c:extLst>
            <c:ext xmlns:c16="http://schemas.microsoft.com/office/drawing/2014/chart" uri="{C3380CC4-5D6E-409C-BE32-E72D297353CC}">
              <c16:uniqueId val="{00000008-8476-4C90-BDEA-EC898C794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40"/>
        <c:holeSize val="68"/>
      </c:doughnutChart>
      <c:pieChart>
        <c:varyColors val="1"/>
        <c:ser>
          <c:idx val="1"/>
          <c:order val="1"/>
          <c:tx>
            <c:v>PIE</c:v>
          </c:tx>
          <c:dPt>
            <c:idx val="0"/>
            <c:bubble3D val="0"/>
            <c:spPr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5B9BD5"/>
                    </a:solidFill>
                  </a14:hiddenFill>
                </a:ext>
              </a:extLst>
            </c:spPr>
            <c:extLst>
              <c:ext xmlns:c16="http://schemas.microsoft.com/office/drawing/2014/chart" uri="{C3380CC4-5D6E-409C-BE32-E72D297353CC}">
                <c16:uniqueId val="{0000000A-8476-4C90-BDEA-EC898C794C9D}"/>
              </c:ext>
            </c:extLst>
          </c:dPt>
          <c:dPt>
            <c:idx val="1"/>
            <c:bubble3D val="0"/>
            <c:spPr>
              <a:solidFill>
                <a:srgbClr val="FFFFFF"/>
              </a:solidFill>
            </c:spPr>
            <c:extLst>
              <c:ext xmlns:c16="http://schemas.microsoft.com/office/drawing/2014/chart" uri="{C3380CC4-5D6E-409C-BE32-E72D297353CC}">
                <c16:uniqueId val="{0000000C-8476-4C90-BDEA-EC898C794C9D}"/>
              </c:ext>
            </c:extLst>
          </c:dPt>
          <c:dPt>
            <c:idx val="2"/>
            <c:bubble3D val="0"/>
            <c:spPr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A5A5A5"/>
                    </a:solidFill>
                  </a14:hiddenFill>
                </a:ext>
              </a:extLst>
            </c:spPr>
            <c:extLst>
              <c:ext xmlns:c16="http://schemas.microsoft.com/office/drawing/2014/chart" uri="{C3380CC4-5D6E-409C-BE32-E72D297353CC}">
                <c16:uniqueId val="{0000000E-8476-4C90-BDEA-EC898C794C9D}"/>
              </c:ext>
            </c:extLst>
          </c:dPt>
          <c:val>
            <c:numRef>
              <c:f>ChartsDataSheet!$C$7:$E$7</c:f>
              <c:numCache>
                <c:formatCode>General</c:formatCode>
                <c:ptCount val="3"/>
                <c:pt idx="0" formatCode="0">
                  <c:v>8</c:v>
                </c:pt>
                <c:pt idx="1">
                  <c:v>0.24</c:v>
                </c:pt>
                <c:pt idx="2">
                  <c:v>9.76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476-4C90-BDEA-EC898C794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40"/>
      </c:pieChart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>
              <a:lumMod val="75000"/>
            </a:sysClr>
          </a:solidFill>
        </a14:hiddenFill>
      </a:ex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544600938967137E-2"/>
          <c:y val="2.8148148148148148E-2"/>
          <c:w val="0.9569953051643193"/>
          <c:h val="0.94370370370370371"/>
        </c:manualLayout>
      </c:layout>
      <c:doughnutChart>
        <c:varyColors val="1"/>
        <c:ser>
          <c:idx val="0"/>
          <c:order val="0"/>
          <c:tx>
            <c:v>DNUT</c:v>
          </c:tx>
          <c:dPt>
            <c:idx val="0"/>
            <c:bubble3D val="0"/>
            <c:spPr>
              <a:solidFill>
                <a:srgbClr val="00E200"/>
              </a:solidFill>
            </c:spPr>
            <c:extLst>
              <c:ext xmlns:c16="http://schemas.microsoft.com/office/drawing/2014/chart" uri="{C3380CC4-5D6E-409C-BE32-E72D297353CC}">
                <c16:uniqueId val="{00000001-7B6B-4FD6-A313-651C333386CA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3-7B6B-4FD6-A313-651C333386CA}"/>
              </c:ext>
            </c:extLst>
          </c:dPt>
          <c:dPt>
            <c:idx val="2"/>
            <c:bubble3D val="0"/>
            <c:spPr>
              <a:solidFill>
                <a:srgbClr val="FE0000"/>
              </a:solidFill>
            </c:spPr>
            <c:extLst>
              <c:ext xmlns:c16="http://schemas.microsoft.com/office/drawing/2014/chart" uri="{C3380CC4-5D6E-409C-BE32-E72D297353CC}">
                <c16:uniqueId val="{00000005-7B6B-4FD6-A313-651C333386CA}"/>
              </c:ext>
            </c:extLst>
          </c:dPt>
          <c:dPt>
            <c:idx val="3"/>
            <c:bubble3D val="0"/>
            <c:spPr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C000"/>
                    </a:solidFill>
                  </a14:hiddenFill>
                </a:ext>
              </a:extLst>
            </c:spPr>
            <c:extLst>
              <c:ext xmlns:c16="http://schemas.microsoft.com/office/drawing/2014/chart" uri="{C3380CC4-5D6E-409C-BE32-E72D297353CC}">
                <c16:uniqueId val="{00000007-7B6B-4FD6-A313-651C333386CA}"/>
              </c:ext>
            </c:extLst>
          </c:dPt>
          <c:val>
            <c:numLit>
              <c:formatCode>General</c:formatCode>
              <c:ptCount val="4"/>
              <c:pt idx="0">
                <c:v>33</c:v>
              </c:pt>
              <c:pt idx="1">
                <c:v>33</c:v>
              </c:pt>
              <c:pt idx="2">
                <c:v>33</c:v>
              </c:pt>
              <c:pt idx="3">
                <c:v>50</c:v>
              </c:pt>
            </c:numLit>
          </c:val>
          <c:extLst>
            <c:ext xmlns:c16="http://schemas.microsoft.com/office/drawing/2014/chart" uri="{C3380CC4-5D6E-409C-BE32-E72D297353CC}">
              <c16:uniqueId val="{00000008-7B6B-4FD6-A313-651C33338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40"/>
        <c:holeSize val="68"/>
      </c:doughnutChart>
      <c:pieChart>
        <c:varyColors val="1"/>
        <c:ser>
          <c:idx val="1"/>
          <c:order val="1"/>
          <c:tx>
            <c:v>PIE</c:v>
          </c:tx>
          <c:dPt>
            <c:idx val="0"/>
            <c:bubble3D val="0"/>
            <c:spPr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5B9BD5"/>
                    </a:solidFill>
                  </a14:hiddenFill>
                </a:ext>
              </a:extLst>
            </c:spPr>
            <c:extLst>
              <c:ext xmlns:c16="http://schemas.microsoft.com/office/drawing/2014/chart" uri="{C3380CC4-5D6E-409C-BE32-E72D297353CC}">
                <c16:uniqueId val="{0000000A-7B6B-4FD6-A313-651C333386CA}"/>
              </c:ext>
            </c:extLst>
          </c:dPt>
          <c:dPt>
            <c:idx val="1"/>
            <c:bubble3D val="0"/>
            <c:spPr>
              <a:solidFill>
                <a:srgbClr val="FFFFFF"/>
              </a:solidFill>
            </c:spPr>
            <c:extLst>
              <c:ext xmlns:c16="http://schemas.microsoft.com/office/drawing/2014/chart" uri="{C3380CC4-5D6E-409C-BE32-E72D297353CC}">
                <c16:uniqueId val="{0000000C-7B6B-4FD6-A313-651C333386CA}"/>
              </c:ext>
            </c:extLst>
          </c:dPt>
          <c:dPt>
            <c:idx val="2"/>
            <c:bubble3D val="0"/>
            <c:spPr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A5A5A5"/>
                    </a:solidFill>
                  </a14:hiddenFill>
                </a:ext>
              </a:extLst>
            </c:spPr>
            <c:extLst>
              <c:ext xmlns:c16="http://schemas.microsoft.com/office/drawing/2014/chart" uri="{C3380CC4-5D6E-409C-BE32-E72D297353CC}">
                <c16:uniqueId val="{0000000E-7B6B-4FD6-A313-651C333386CA}"/>
              </c:ext>
            </c:extLst>
          </c:dPt>
          <c:val>
            <c:numRef>
              <c:f>ChartsDataSheet!$C$8:$E$8</c:f>
              <c:numCache>
                <c:formatCode>General</c:formatCode>
                <c:ptCount val="3"/>
                <c:pt idx="0" formatCode="0">
                  <c:v>2</c:v>
                </c:pt>
                <c:pt idx="1">
                  <c:v>0.18</c:v>
                </c:pt>
                <c:pt idx="2">
                  <c:v>11.32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B6B-4FD6-A313-651C33338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40"/>
      </c:pieChart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>
              <a:lumMod val="75000"/>
            </a:sysClr>
          </a:solidFill>
        </a14:hiddenFill>
      </a:ex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544600938967137E-2"/>
          <c:y val="2.8148148148148148E-2"/>
          <c:w val="0.9569953051643193"/>
          <c:h val="0.94370370370370371"/>
        </c:manualLayout>
      </c:layout>
      <c:doughnutChart>
        <c:varyColors val="1"/>
        <c:ser>
          <c:idx val="0"/>
          <c:order val="0"/>
          <c:tx>
            <c:v>DNUT</c:v>
          </c:tx>
          <c:dPt>
            <c:idx val="0"/>
            <c:bubble3D val="0"/>
            <c:spPr>
              <a:solidFill>
                <a:srgbClr val="00E200"/>
              </a:solidFill>
            </c:spPr>
            <c:extLst>
              <c:ext xmlns:c16="http://schemas.microsoft.com/office/drawing/2014/chart" uri="{C3380CC4-5D6E-409C-BE32-E72D297353CC}">
                <c16:uniqueId val="{00000001-9F64-4BDE-A603-1762A7DE60DA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3-9F64-4BDE-A603-1762A7DE60DA}"/>
              </c:ext>
            </c:extLst>
          </c:dPt>
          <c:dPt>
            <c:idx val="2"/>
            <c:bubble3D val="0"/>
            <c:spPr>
              <a:solidFill>
                <a:srgbClr val="FE0000"/>
              </a:solidFill>
            </c:spPr>
            <c:extLst>
              <c:ext xmlns:c16="http://schemas.microsoft.com/office/drawing/2014/chart" uri="{C3380CC4-5D6E-409C-BE32-E72D297353CC}">
                <c16:uniqueId val="{00000005-9F64-4BDE-A603-1762A7DE60DA}"/>
              </c:ext>
            </c:extLst>
          </c:dPt>
          <c:dPt>
            <c:idx val="3"/>
            <c:bubble3D val="0"/>
            <c:spPr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C000"/>
                    </a:solidFill>
                  </a14:hiddenFill>
                </a:ext>
              </a:extLst>
            </c:spPr>
            <c:extLst>
              <c:ext xmlns:c16="http://schemas.microsoft.com/office/drawing/2014/chart" uri="{C3380CC4-5D6E-409C-BE32-E72D297353CC}">
                <c16:uniqueId val="{00000007-9F64-4BDE-A603-1762A7DE60DA}"/>
              </c:ext>
            </c:extLst>
          </c:dPt>
          <c:val>
            <c:numLit>
              <c:formatCode>General</c:formatCode>
              <c:ptCount val="4"/>
              <c:pt idx="0">
                <c:v>28</c:v>
              </c:pt>
              <c:pt idx="1">
                <c:v>28</c:v>
              </c:pt>
              <c:pt idx="2">
                <c:v>42</c:v>
              </c:pt>
              <c:pt idx="3">
                <c:v>50</c:v>
              </c:pt>
            </c:numLit>
          </c:val>
          <c:extLst>
            <c:ext xmlns:c16="http://schemas.microsoft.com/office/drawing/2014/chart" uri="{C3380CC4-5D6E-409C-BE32-E72D297353CC}">
              <c16:uniqueId val="{00000008-9F64-4BDE-A603-1762A7DE6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40"/>
        <c:holeSize val="68"/>
      </c:doughnutChart>
      <c:pieChart>
        <c:varyColors val="1"/>
        <c:ser>
          <c:idx val="1"/>
          <c:order val="1"/>
          <c:tx>
            <c:v>PIE</c:v>
          </c:tx>
          <c:dPt>
            <c:idx val="0"/>
            <c:bubble3D val="0"/>
            <c:spPr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5B9BD5"/>
                    </a:solidFill>
                  </a14:hiddenFill>
                </a:ext>
              </a:extLst>
            </c:spPr>
            <c:extLst>
              <c:ext xmlns:c16="http://schemas.microsoft.com/office/drawing/2014/chart" uri="{C3380CC4-5D6E-409C-BE32-E72D297353CC}">
                <c16:uniqueId val="{0000000A-9F64-4BDE-A603-1762A7DE60DA}"/>
              </c:ext>
            </c:extLst>
          </c:dPt>
          <c:dPt>
            <c:idx val="1"/>
            <c:bubble3D val="0"/>
            <c:spPr>
              <a:solidFill>
                <a:srgbClr val="FFFFFF"/>
              </a:solidFill>
            </c:spPr>
            <c:extLst>
              <c:ext xmlns:c16="http://schemas.microsoft.com/office/drawing/2014/chart" uri="{C3380CC4-5D6E-409C-BE32-E72D297353CC}">
                <c16:uniqueId val="{0000000C-9F64-4BDE-A603-1762A7DE60DA}"/>
              </c:ext>
            </c:extLst>
          </c:dPt>
          <c:dPt>
            <c:idx val="2"/>
            <c:bubble3D val="0"/>
            <c:spPr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A5A5A5"/>
                    </a:solidFill>
                  </a14:hiddenFill>
                </a:ext>
              </a:extLst>
            </c:spPr>
            <c:extLst>
              <c:ext xmlns:c16="http://schemas.microsoft.com/office/drawing/2014/chart" uri="{C3380CC4-5D6E-409C-BE32-E72D297353CC}">
                <c16:uniqueId val="{0000000E-9F64-4BDE-A603-1762A7DE60DA}"/>
              </c:ext>
            </c:extLst>
          </c:dPt>
          <c:val>
            <c:numRef>
              <c:f>ChartsDataSheet!$C$9:$E$9</c:f>
              <c:numCache>
                <c:formatCode>General</c:formatCode>
                <c:ptCount val="3"/>
                <c:pt idx="0" formatCode="0">
                  <c:v>12</c:v>
                </c:pt>
                <c:pt idx="1">
                  <c:v>0.28000000000000003</c:v>
                </c:pt>
                <c:pt idx="2">
                  <c:v>8.7200000000000006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F64-4BDE-A603-1762A7DE6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40"/>
      </c:pieChart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>
              <a:lumMod val="75000"/>
            </a:sysClr>
          </a:solidFill>
        </a14:hiddenFill>
      </a:ex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544600938967137E-2"/>
          <c:y val="2.8148148148148148E-2"/>
          <c:w val="0.9569953051643193"/>
          <c:h val="0.94370370370370371"/>
        </c:manualLayout>
      </c:layout>
      <c:doughnutChart>
        <c:varyColors val="1"/>
        <c:ser>
          <c:idx val="0"/>
          <c:order val="0"/>
          <c:tx>
            <c:v>DNUT</c:v>
          </c:tx>
          <c:dPt>
            <c:idx val="0"/>
            <c:bubble3D val="0"/>
            <c:spPr>
              <a:solidFill>
                <a:srgbClr val="33CC33"/>
              </a:solidFill>
            </c:spPr>
            <c:extLst>
              <c:ext xmlns:c16="http://schemas.microsoft.com/office/drawing/2014/chart" uri="{C3380CC4-5D6E-409C-BE32-E72D297353CC}">
                <c16:uniqueId val="{00000001-2137-426D-BCC1-7523516077F7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3-2137-426D-BCC1-7523516077F7}"/>
              </c:ext>
            </c:extLst>
          </c:dPt>
          <c:dPt>
            <c:idx val="2"/>
            <c:bubble3D val="0"/>
            <c:spPr>
              <a:solidFill>
                <a:srgbClr val="FE0600"/>
              </a:solidFill>
            </c:spPr>
            <c:extLst>
              <c:ext xmlns:c16="http://schemas.microsoft.com/office/drawing/2014/chart" uri="{C3380CC4-5D6E-409C-BE32-E72D297353CC}">
                <c16:uniqueId val="{00000005-2137-426D-BCC1-7523516077F7}"/>
              </c:ext>
            </c:extLst>
          </c:dPt>
          <c:dPt>
            <c:idx val="3"/>
            <c:bubble3D val="0"/>
            <c:spPr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C000"/>
                    </a:solidFill>
                  </a14:hiddenFill>
                </a:ext>
              </a:extLst>
            </c:spPr>
            <c:extLst>
              <c:ext xmlns:c16="http://schemas.microsoft.com/office/drawing/2014/chart" uri="{C3380CC4-5D6E-409C-BE32-E72D297353CC}">
                <c16:uniqueId val="{00000007-2137-426D-BCC1-7523516077F7}"/>
              </c:ext>
            </c:extLst>
          </c:dPt>
          <c:val>
            <c:numLit>
              <c:formatCode>General</c:formatCode>
              <c:ptCount val="4"/>
              <c:pt idx="0">
                <c:v>32</c:v>
              </c:pt>
              <c:pt idx="1">
                <c:v>32</c:v>
              </c:pt>
              <c:pt idx="2">
                <c:v>35</c:v>
              </c:pt>
              <c:pt idx="3">
                <c:v>50</c:v>
              </c:pt>
            </c:numLit>
          </c:val>
          <c:extLst>
            <c:ext xmlns:c16="http://schemas.microsoft.com/office/drawing/2014/chart" uri="{C3380CC4-5D6E-409C-BE32-E72D297353CC}">
              <c16:uniqueId val="{00000008-2137-426D-BCC1-752351607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40"/>
        <c:holeSize val="68"/>
      </c:doughnutChart>
      <c:pieChart>
        <c:varyColors val="1"/>
        <c:ser>
          <c:idx val="1"/>
          <c:order val="1"/>
          <c:tx>
            <c:v>PIE</c:v>
          </c:tx>
          <c:dPt>
            <c:idx val="0"/>
            <c:bubble3D val="0"/>
            <c:spPr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5B9BD5"/>
                    </a:solidFill>
                  </a14:hiddenFill>
                </a:ext>
              </a:extLst>
            </c:spPr>
            <c:extLst>
              <c:ext xmlns:c16="http://schemas.microsoft.com/office/drawing/2014/chart" uri="{C3380CC4-5D6E-409C-BE32-E72D297353CC}">
                <c16:uniqueId val="{0000000A-2137-426D-BCC1-7523516077F7}"/>
              </c:ext>
            </c:extLst>
          </c:dPt>
          <c:dPt>
            <c:idx val="1"/>
            <c:bubble3D val="0"/>
            <c:spPr>
              <a:solidFill>
                <a:srgbClr val="FFFFFF"/>
              </a:solidFill>
            </c:spPr>
            <c:extLst>
              <c:ext xmlns:c16="http://schemas.microsoft.com/office/drawing/2014/chart" uri="{C3380CC4-5D6E-409C-BE32-E72D297353CC}">
                <c16:uniqueId val="{0000000C-2137-426D-BCC1-7523516077F7}"/>
              </c:ext>
            </c:extLst>
          </c:dPt>
          <c:dPt>
            <c:idx val="2"/>
            <c:bubble3D val="0"/>
            <c:spPr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A5A5A5"/>
                    </a:solidFill>
                  </a14:hiddenFill>
                </a:ext>
              </a:extLst>
            </c:spPr>
            <c:extLst>
              <c:ext xmlns:c16="http://schemas.microsoft.com/office/drawing/2014/chart" uri="{C3380CC4-5D6E-409C-BE32-E72D297353CC}">
                <c16:uniqueId val="{0000000E-2137-426D-BCC1-7523516077F7}"/>
              </c:ext>
            </c:extLst>
          </c:dPt>
          <c:val>
            <c:numRef>
              <c:f>ChartsDataSheet!$C$10:$E$10</c:f>
              <c:numCache>
                <c:formatCode>General</c:formatCode>
                <c:ptCount val="3"/>
                <c:pt idx="0" formatCode="0">
                  <c:v>0</c:v>
                </c:pt>
                <c:pt idx="1">
                  <c:v>0.56000000000000005</c:v>
                </c:pt>
                <c:pt idx="2">
                  <c:v>41.44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137-426D-BCC1-752351607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40"/>
      </c:pieChart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>
              <a:lumMod val="75000"/>
            </a:sysClr>
          </a:solidFill>
        </a14:hiddenFill>
      </a:ex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134618</xdr:colOff>
      <xdr:row>7</xdr:row>
      <xdr:rowOff>161925</xdr:rowOff>
    </xdr:from>
    <xdr:to>
      <xdr:col>9</xdr:col>
      <xdr:colOff>409575</xdr:colOff>
      <xdr:row>38</xdr:row>
      <xdr:rowOff>139700</xdr:rowOff>
    </xdr:to>
    <xdr:sp macro="" textlink="">
      <xdr:nvSpPr>
        <xdr:cNvPr id="3" name="Text Box 22">
          <a:extLst>
            <a:ext uri="{FF2B5EF4-FFF2-40B4-BE49-F238E27FC236}">
              <a16:creationId xmlns:a16="http://schemas.microsoft.com/office/drawing/2014/main" id="{C0D532E6-9B47-4E46-A7C7-B763142599B7}"/>
            </a:ext>
          </a:extLst>
        </xdr:cNvPr>
        <xdr:cNvSpPr txBox="1"/>
      </xdr:nvSpPr>
      <xdr:spPr>
        <a:xfrm>
          <a:off x="134618" y="1428750"/>
          <a:ext cx="5761357" cy="558800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endParaRPr lang="en-US" sz="3600">
            <a:solidFill>
              <a:schemeClr val="tx1"/>
            </a:solidFill>
            <a:effectLst/>
            <a:ea typeface="Calibri" panose="020F0502020204030204" pitchFamily="34" charset="0"/>
            <a:cs typeface="Calibri" panose="020F0502020204030204" pitchFamily="34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endParaRPr lang="en-US" sz="3600">
            <a:solidFill>
              <a:schemeClr val="tx1"/>
            </a:solidFill>
            <a:effectLst/>
            <a:ea typeface="Calibri" panose="020F0502020204030204" pitchFamily="34" charset="0"/>
            <a:cs typeface="Calibri" panose="020F0502020204030204" pitchFamily="34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endParaRPr lang="en-US" sz="3600">
            <a:solidFill>
              <a:schemeClr val="tx1"/>
            </a:solidFill>
            <a:effectLst/>
            <a:ea typeface="Calibri" panose="020F0502020204030204" pitchFamily="34" charset="0"/>
            <a:cs typeface="Calibri" panose="020F0502020204030204" pitchFamily="34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endParaRPr lang="en-US" sz="3600">
            <a:solidFill>
              <a:schemeClr val="tx1"/>
            </a:solidFill>
            <a:effectLst/>
            <a:ea typeface="Calibri" panose="020F0502020204030204" pitchFamily="34" charset="0"/>
            <a:cs typeface="Calibri" panose="020F0502020204030204" pitchFamily="34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endParaRPr lang="en-US" sz="3600">
            <a:solidFill>
              <a:schemeClr val="tx1"/>
            </a:solidFill>
            <a:effectLst/>
            <a:ea typeface="Calibri" panose="020F0502020204030204" pitchFamily="34" charset="0"/>
            <a:cs typeface="Calibri" panose="020F0502020204030204" pitchFamily="34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3600">
              <a:solidFill>
                <a:schemeClr val="tx1"/>
              </a:solidFill>
              <a:effectLst/>
              <a:ea typeface="Calibri" panose="020F0502020204030204" pitchFamily="34" charset="0"/>
              <a:cs typeface="Calibri" panose="020F0502020204030204" pitchFamily="34" charset="0"/>
            </a:rPr>
            <a:t>Third-Party Risk </a:t>
          </a:r>
          <a:r>
            <a:rPr lang="en-US" sz="3600" baseline="0">
              <a:solidFill>
                <a:schemeClr val="tx1"/>
              </a:solidFill>
              <a:effectLst/>
              <a:ea typeface="Calibri" panose="020F0502020204030204" pitchFamily="34" charset="0"/>
              <a:cs typeface="Calibri" panose="020F0502020204030204" pitchFamily="34" charset="0"/>
            </a:rPr>
            <a:t> Management</a:t>
          </a:r>
          <a:endParaRPr lang="en-US" sz="1100">
            <a:solidFill>
              <a:schemeClr val="tx1"/>
            </a:solidFill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2500" cap="small">
              <a:solidFill>
                <a:schemeClr val="tx1"/>
              </a:solidFill>
              <a:effectLst/>
              <a:ea typeface="Calibri" panose="020F0502020204030204" pitchFamily="34" charset="0"/>
              <a:cs typeface="Calibri" panose="020F0502020204030204" pitchFamily="34" charset="0"/>
            </a:rPr>
            <a:t> </a:t>
          </a:r>
          <a:endParaRPr lang="en-US" sz="1100">
            <a:solidFill>
              <a:schemeClr val="tx1"/>
            </a:solidFill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2500" cap="small">
              <a:solidFill>
                <a:schemeClr val="tx1"/>
              </a:solidFill>
              <a:effectLst/>
              <a:ea typeface="Calibri" panose="020F0502020204030204" pitchFamily="34" charset="0"/>
              <a:cs typeface="Calibri" panose="020F0502020204030204" pitchFamily="34" charset="0"/>
            </a:rPr>
            <a:t>Third-Party Security Questionnaire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2</xdr:col>
      <xdr:colOff>123825</xdr:colOff>
      <xdr:row>3</xdr:row>
      <xdr:rowOff>0</xdr:rowOff>
    </xdr:from>
    <xdr:to>
      <xdr:col>7</xdr:col>
      <xdr:colOff>495300</xdr:colOff>
      <xdr:row>20</xdr:row>
      <xdr:rowOff>88484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5280"/>
        <a:stretch/>
      </xdr:blipFill>
      <xdr:spPr>
        <a:xfrm>
          <a:off x="1285875" y="571500"/>
          <a:ext cx="3276600" cy="3326984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0.31338</cdr:x>
      <cdr:y>0.69821</cdr:y>
    </cdr:from>
    <cdr:to>
      <cdr:x>0.68521</cdr:x>
      <cdr:y>0.80821</cdr:y>
    </cdr:to>
    <cdr:sp macro="" textlink="'Risk Assessment Dashboard '!$C$13">
      <cdr:nvSpPr>
        <cdr:cNvPr id="2" name="TextBox 1"/>
        <cdr:cNvSpPr txBox="1"/>
      </cdr:nvSpPr>
      <cdr:spPr>
        <a:xfrm xmlns:a="http://schemas.openxmlformats.org/drawingml/2006/main">
          <a:off x="844739" y="1915325"/>
          <a:ext cx="1002296" cy="3017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indent="0" algn="ctr"/>
          <a:fld id="{AB542416-6283-4C12-9610-433674BC7B39}" type="TxLink">
            <a:rPr lang="en-US" sz="1500" b="1" i="0" u="none" strike="noStrike">
              <a:solidFill>
                <a:srgbClr val="FFFFFF"/>
              </a:solidFill>
              <a:latin typeface="Calibri"/>
              <a:ea typeface="+mn-ea"/>
              <a:cs typeface="Calibri"/>
            </a:rPr>
            <a:pPr indent="0" algn="ctr"/>
            <a:t>16</a:t>
          </a:fld>
          <a:endParaRPr lang="en-US" sz="1500" b="1">
            <a:solidFill>
              <a:srgbClr val="FFFFFF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0.20775</cdr:x>
      <cdr:y>0.62847</cdr:y>
    </cdr:from>
    <cdr:to>
      <cdr:x>0.41901</cdr:x>
      <cdr:y>0.7309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61974" y="1724025"/>
          <a:ext cx="571500" cy="2809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pPr indent="0"/>
          <a:r>
            <a:rPr lang="en-US" sz="700" b="0" i="0" u="none" strike="noStrike">
              <a:solidFill>
                <a:srgbClr val="FFFFFF"/>
              </a:solidFill>
              <a:latin typeface="Calibri"/>
              <a:ea typeface="+mn-ea"/>
              <a:cs typeface="+mn-cs"/>
            </a:rPr>
            <a:t>4</a:t>
          </a:r>
          <a:endParaRPr lang="en-US" sz="700" b="1">
            <a:solidFill>
              <a:srgbClr val="FFFFFF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0.15963</cdr:x>
      <cdr:y>0.34012</cdr:y>
    </cdr:from>
    <cdr:to>
      <cdr:x>0.3709</cdr:x>
      <cdr:y>0.43387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3086" y="933026"/>
          <a:ext cx="573201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indent="0" algn="ctr"/>
          <a:r>
            <a:rPr lang="en-US" sz="700" b="0" i="0" u="none" strike="noStrike">
              <a:solidFill>
                <a:srgbClr val="FFFFFF"/>
              </a:solidFill>
              <a:latin typeface="Calibri"/>
              <a:ea typeface="+mn-ea"/>
              <a:cs typeface="+mn-cs"/>
            </a:rPr>
            <a:t>8</a:t>
          </a:r>
          <a:endParaRPr lang="en-US" sz="700" b="1">
            <a:solidFill>
              <a:srgbClr val="FFFFFF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0.38602</cdr:x>
      <cdr:y>0.17361</cdr:y>
    </cdr:from>
    <cdr:to>
      <cdr:x>0.64085</cdr:x>
      <cdr:y>0.26968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044231" y="476251"/>
          <a:ext cx="689319" cy="26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indent="0" algn="ctr"/>
          <a:r>
            <a:rPr lang="en-US" sz="700" b="0" i="0" u="none" strike="noStrike">
              <a:solidFill>
                <a:srgbClr val="FFFFFF"/>
              </a:solidFill>
              <a:latin typeface="Calibri"/>
              <a:ea typeface="+mn-ea"/>
              <a:cs typeface="+mn-cs"/>
            </a:rPr>
            <a:t>11</a:t>
          </a:r>
          <a:endParaRPr lang="en-US" sz="700" b="1">
            <a:solidFill>
              <a:srgbClr val="FFFFFF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0.61871</cdr:x>
      <cdr:y>0.3302</cdr:y>
    </cdr:from>
    <cdr:to>
      <cdr:x>0.84758</cdr:x>
      <cdr:y>0.44478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678627" y="905791"/>
          <a:ext cx="620951" cy="3143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indent="0" algn="ctr"/>
          <a:r>
            <a:rPr lang="en-US" sz="700" b="0" i="0" u="none" strike="noStrike">
              <a:solidFill>
                <a:srgbClr val="FFFFFF"/>
              </a:solidFill>
              <a:latin typeface="Calibri"/>
              <a:ea typeface="+mn-ea"/>
              <a:cs typeface="+mn-cs"/>
            </a:rPr>
            <a:t>15</a:t>
          </a:r>
          <a:endParaRPr lang="en-US" sz="700" b="1">
            <a:solidFill>
              <a:srgbClr val="FFFFFF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0.61972</cdr:x>
      <cdr:y>0.625</cdr:y>
    </cdr:from>
    <cdr:to>
      <cdr:x>0.83451</cdr:x>
      <cdr:y>0.71875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676400" y="1714501"/>
          <a:ext cx="581025" cy="2571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indent="0" algn="ctr"/>
          <a:r>
            <a:rPr lang="en-US" sz="700" b="0" i="0" u="none" strike="noStrike">
              <a:solidFill>
                <a:srgbClr val="FFFFFF"/>
              </a:solidFill>
              <a:latin typeface="Calibri"/>
              <a:ea typeface="+mn-ea"/>
              <a:cs typeface="+mn-cs"/>
            </a:rPr>
            <a:t>18</a:t>
          </a:r>
          <a:endParaRPr lang="en-US" sz="700" b="1">
            <a:solidFill>
              <a:srgbClr val="FFFFFF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0.31537</cdr:x>
      <cdr:y>0.76765</cdr:y>
    </cdr:from>
    <cdr:to>
      <cdr:x>0.6872</cdr:x>
      <cdr:y>0.87765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850095" y="2105812"/>
          <a:ext cx="1002296" cy="3017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 anchor="ctr" anchorCtr="1"/>
        <a:lstStyle xmlns:a="http://schemas.openxmlformats.org/drawingml/2006/main"/>
        <a:p xmlns:a="http://schemas.openxmlformats.org/drawingml/2006/main">
          <a:endParaRPr lang="en-US" sz="1300">
            <a:solidFill>
              <a:srgbClr val="FFFFFF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1</cdr:y>
    </cdr:to>
    <cdr:pic>
      <cdr:nvPicPr>
        <cdr:cNvPr id="11" name="Skin 6">
          <a:extLst xmlns:a="http://schemas.openxmlformats.org/drawingml/2006/main">
            <a:ext uri="{FF2B5EF4-FFF2-40B4-BE49-F238E27FC236}">
              <a16:creationId xmlns:a16="http://schemas.microsoft.com/office/drawing/2014/main" id="{00000000-0008-0000-0100-00001000000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1824831" cy="1616075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0.31338</cdr:x>
      <cdr:y>0.69821</cdr:y>
    </cdr:from>
    <cdr:to>
      <cdr:x>0.68521</cdr:x>
      <cdr:y>0.80821</cdr:y>
    </cdr:to>
    <cdr:sp macro="" textlink="'Risk Assessment Dashboard '!$C$14">
      <cdr:nvSpPr>
        <cdr:cNvPr id="2" name="TextBox 1"/>
        <cdr:cNvSpPr txBox="1"/>
      </cdr:nvSpPr>
      <cdr:spPr>
        <a:xfrm xmlns:a="http://schemas.openxmlformats.org/drawingml/2006/main">
          <a:off x="844739" y="1915325"/>
          <a:ext cx="1002296" cy="3017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indent="0" algn="ctr"/>
          <a:fld id="{C2FBFFEC-F534-4A5E-943C-68C2D4DCB54D}" type="TxLink">
            <a:rPr lang="en-US" sz="1500" b="1" i="0" u="none" strike="noStrike">
              <a:solidFill>
                <a:srgbClr val="FFFFFF"/>
              </a:solidFill>
              <a:latin typeface="Calibri"/>
              <a:ea typeface="+mn-ea"/>
              <a:cs typeface="Calibri"/>
            </a:rPr>
            <a:pPr indent="0" algn="ctr"/>
            <a:t>14</a:t>
          </a:fld>
          <a:endParaRPr lang="en-US" sz="1500" b="1">
            <a:solidFill>
              <a:srgbClr val="FFFFFF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0.20775</cdr:x>
      <cdr:y>0.62847</cdr:y>
    </cdr:from>
    <cdr:to>
      <cdr:x>0.41901</cdr:x>
      <cdr:y>0.7309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61974" y="1724025"/>
          <a:ext cx="571500" cy="2809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pPr indent="0"/>
          <a:r>
            <a:rPr lang="en-US" sz="700" b="0" i="0" u="none" strike="noStrike">
              <a:solidFill>
                <a:srgbClr val="FFFFFF"/>
              </a:solidFill>
              <a:latin typeface="Calibri"/>
              <a:ea typeface="+mn-ea"/>
              <a:cs typeface="+mn-cs"/>
            </a:rPr>
            <a:t>14</a:t>
          </a:r>
          <a:endParaRPr lang="en-US" sz="700" b="1">
            <a:solidFill>
              <a:srgbClr val="FFFFFF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0.15963</cdr:x>
      <cdr:y>0.34012</cdr:y>
    </cdr:from>
    <cdr:to>
      <cdr:x>0.3709</cdr:x>
      <cdr:y>0.43387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3086" y="933026"/>
          <a:ext cx="573201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indent="0" algn="ctr"/>
          <a:r>
            <a:rPr lang="en-US" sz="700" b="0" i="0" u="none" strike="noStrike">
              <a:solidFill>
                <a:srgbClr val="FFFFFF"/>
              </a:solidFill>
              <a:latin typeface="Calibri"/>
              <a:ea typeface="+mn-ea"/>
              <a:cs typeface="+mn-cs"/>
            </a:rPr>
            <a:t>21</a:t>
          </a:r>
          <a:endParaRPr lang="en-US" sz="700" b="1">
            <a:solidFill>
              <a:srgbClr val="FFFFFF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0.38602</cdr:x>
      <cdr:y>0.17361</cdr:y>
    </cdr:from>
    <cdr:to>
      <cdr:x>0.64085</cdr:x>
      <cdr:y>0.26968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044231" y="476251"/>
          <a:ext cx="689319" cy="26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indent="0" algn="ctr"/>
          <a:r>
            <a:rPr lang="en-US" sz="700" b="0" i="0" u="none" strike="noStrike">
              <a:solidFill>
                <a:srgbClr val="FFFFFF"/>
              </a:solidFill>
              <a:latin typeface="Calibri"/>
              <a:ea typeface="+mn-ea"/>
              <a:cs typeface="+mn-cs"/>
            </a:rPr>
            <a:t>28</a:t>
          </a:r>
          <a:endParaRPr lang="en-US" sz="700" b="1">
            <a:solidFill>
              <a:srgbClr val="FFFFFF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0.61871</cdr:x>
      <cdr:y>0.3302</cdr:y>
    </cdr:from>
    <cdr:to>
      <cdr:x>0.84758</cdr:x>
      <cdr:y>0.44478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678627" y="905791"/>
          <a:ext cx="620951" cy="3143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indent="0" algn="ctr"/>
          <a:r>
            <a:rPr lang="en-US" sz="700" b="0" i="0" u="none" strike="noStrike">
              <a:solidFill>
                <a:srgbClr val="FFFFFF"/>
              </a:solidFill>
              <a:latin typeface="Calibri"/>
              <a:ea typeface="+mn-ea"/>
              <a:cs typeface="+mn-cs"/>
            </a:rPr>
            <a:t>35</a:t>
          </a:r>
          <a:endParaRPr lang="en-US" sz="700" b="1">
            <a:solidFill>
              <a:srgbClr val="FFFFFF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0.61972</cdr:x>
      <cdr:y>0.625</cdr:y>
    </cdr:from>
    <cdr:to>
      <cdr:x>0.83451</cdr:x>
      <cdr:y>0.71875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676400" y="1714501"/>
          <a:ext cx="581025" cy="2571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indent="0" algn="ctr"/>
          <a:r>
            <a:rPr lang="en-US" sz="700" b="0" i="0" u="none" strike="noStrike">
              <a:solidFill>
                <a:srgbClr val="FFFFFF"/>
              </a:solidFill>
              <a:latin typeface="Calibri"/>
              <a:ea typeface="+mn-ea"/>
              <a:cs typeface="+mn-cs"/>
            </a:rPr>
            <a:t>42</a:t>
          </a:r>
          <a:endParaRPr lang="en-US" sz="700" b="1">
            <a:solidFill>
              <a:srgbClr val="FFFFFF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0.31537</cdr:x>
      <cdr:y>0.76765</cdr:y>
    </cdr:from>
    <cdr:to>
      <cdr:x>0.6872</cdr:x>
      <cdr:y>0.87765</cdr:y>
    </cdr:to>
    <cdr:sp macro="" textlink="'Risk Assessment Dashboard '!$B$14">
      <cdr:nvSpPr>
        <cdr:cNvPr id="8" name="TextBox 7"/>
        <cdr:cNvSpPr txBox="1"/>
      </cdr:nvSpPr>
      <cdr:spPr>
        <a:xfrm xmlns:a="http://schemas.openxmlformats.org/drawingml/2006/main">
          <a:off x="850095" y="2105812"/>
          <a:ext cx="1002296" cy="3017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 anchor="ctr" anchorCtr="1"/>
        <a:lstStyle xmlns:a="http://schemas.openxmlformats.org/drawingml/2006/main"/>
        <a:p xmlns:a="http://schemas.openxmlformats.org/drawingml/2006/main">
          <a:endParaRPr lang="en-US" sz="1300">
            <a:solidFill>
              <a:srgbClr val="FFFFFF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1</cdr:y>
    </cdr:to>
    <cdr:pic>
      <cdr:nvPicPr>
        <cdr:cNvPr id="10" name="Skin 6">
          <a:extLst xmlns:a="http://schemas.openxmlformats.org/drawingml/2006/main">
            <a:ext uri="{FF2B5EF4-FFF2-40B4-BE49-F238E27FC236}">
              <a16:creationId xmlns:a16="http://schemas.microsoft.com/office/drawing/2014/main" id="{00000000-0008-0000-0100-00001000000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2749550" cy="2499783"/>
        </a:xfrm>
        <a:prstGeom xmlns:a="http://schemas.openxmlformats.org/drawingml/2006/main" prst="rect">
          <a:avLst/>
        </a:prstGeom>
      </cdr:spPr>
    </cdr:pic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0.31338</cdr:x>
      <cdr:y>0.69821</cdr:y>
    </cdr:from>
    <cdr:to>
      <cdr:x>0.68521</cdr:x>
      <cdr:y>0.80821</cdr:y>
    </cdr:to>
    <cdr:sp macro="" textlink="'Risk Assessment Dashboard '!$C$15">
      <cdr:nvSpPr>
        <cdr:cNvPr id="2" name="TextBox 1"/>
        <cdr:cNvSpPr txBox="1"/>
      </cdr:nvSpPr>
      <cdr:spPr>
        <a:xfrm xmlns:a="http://schemas.openxmlformats.org/drawingml/2006/main">
          <a:off x="844739" y="1915325"/>
          <a:ext cx="1002296" cy="3017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indent="0" algn="ctr"/>
          <a:fld id="{D09EEC70-109B-442C-BD60-9120430379D6}" type="TxLink">
            <a:rPr lang="en-US" sz="1500" b="1" i="0" u="none" strike="noStrike">
              <a:solidFill>
                <a:srgbClr val="FFFFFF"/>
              </a:solidFill>
              <a:latin typeface="Calibri"/>
              <a:ea typeface="+mn-ea"/>
              <a:cs typeface="Calibri"/>
            </a:rPr>
            <a:pPr indent="0" algn="ctr"/>
            <a:t>97</a:t>
          </a:fld>
          <a:endParaRPr lang="en-US" sz="1500" b="1">
            <a:solidFill>
              <a:srgbClr val="FFFFFF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0.20775</cdr:x>
      <cdr:y>0.62847</cdr:y>
    </cdr:from>
    <cdr:to>
      <cdr:x>0.41901</cdr:x>
      <cdr:y>0.7309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61974" y="1724025"/>
          <a:ext cx="571500" cy="2809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pPr indent="0"/>
          <a:r>
            <a:rPr lang="en-US" sz="900" b="0" i="0" u="none" strike="noStrike">
              <a:solidFill>
                <a:srgbClr val="FFFFFF"/>
              </a:solidFill>
              <a:latin typeface="Calibri"/>
              <a:ea typeface="+mn-ea"/>
              <a:cs typeface="+mn-cs"/>
            </a:rPr>
            <a:t>51</a:t>
          </a:r>
          <a:endParaRPr lang="en-US" sz="900" b="1">
            <a:solidFill>
              <a:srgbClr val="FFFFFF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0.15963</cdr:x>
      <cdr:y>0.34012</cdr:y>
    </cdr:from>
    <cdr:to>
      <cdr:x>0.3709</cdr:x>
      <cdr:y>0.43387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3086" y="933026"/>
          <a:ext cx="573201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indent="0" algn="ctr"/>
          <a:r>
            <a:rPr lang="en-US" sz="900" b="0" i="0" u="none" strike="noStrike">
              <a:solidFill>
                <a:srgbClr val="FFFFFF"/>
              </a:solidFill>
              <a:latin typeface="Calibri"/>
              <a:ea typeface="+mn-ea"/>
              <a:cs typeface="+mn-cs"/>
            </a:rPr>
            <a:t>91</a:t>
          </a:r>
          <a:endParaRPr lang="en-US" sz="900" b="1">
            <a:solidFill>
              <a:srgbClr val="FFFFFF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0.38602</cdr:x>
      <cdr:y>0.17361</cdr:y>
    </cdr:from>
    <cdr:to>
      <cdr:x>0.64085</cdr:x>
      <cdr:y>0.26968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044231" y="476251"/>
          <a:ext cx="689319" cy="26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indent="0" algn="ctr"/>
          <a:r>
            <a:rPr lang="en-US" sz="900" b="0" i="0" u="none" strike="noStrike">
              <a:solidFill>
                <a:srgbClr val="FFFFFF"/>
              </a:solidFill>
              <a:latin typeface="Calibri"/>
              <a:ea typeface="+mn-ea"/>
              <a:cs typeface="+mn-cs"/>
            </a:rPr>
            <a:t>131</a:t>
          </a:r>
          <a:endParaRPr lang="en-US" sz="900" b="1">
            <a:solidFill>
              <a:srgbClr val="FFFFFF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0.61871</cdr:x>
      <cdr:y>0.3302</cdr:y>
    </cdr:from>
    <cdr:to>
      <cdr:x>0.84758</cdr:x>
      <cdr:y>0.44478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678627" y="905791"/>
          <a:ext cx="620951" cy="3143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indent="0" algn="ctr"/>
          <a:r>
            <a:rPr lang="en-US" sz="900" b="0" i="0" u="none" strike="noStrike">
              <a:solidFill>
                <a:srgbClr val="FFFFFF"/>
              </a:solidFill>
              <a:latin typeface="Calibri"/>
              <a:ea typeface="+mn-ea"/>
              <a:cs typeface="+mn-cs"/>
            </a:rPr>
            <a:t>170</a:t>
          </a:r>
          <a:endParaRPr lang="en-US" sz="900" b="1">
            <a:solidFill>
              <a:srgbClr val="FFFFFF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0.61972</cdr:x>
      <cdr:y>0.625</cdr:y>
    </cdr:from>
    <cdr:to>
      <cdr:x>0.83451</cdr:x>
      <cdr:y>0.71875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676400" y="1714501"/>
          <a:ext cx="581025" cy="2571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indent="0" algn="ctr"/>
          <a:r>
            <a:rPr lang="en-US" sz="900" b="0" i="0" u="none" strike="noStrike">
              <a:solidFill>
                <a:srgbClr val="FFFFFF"/>
              </a:solidFill>
              <a:latin typeface="Calibri"/>
              <a:ea typeface="+mn-ea"/>
              <a:cs typeface="+mn-cs"/>
            </a:rPr>
            <a:t>210</a:t>
          </a:r>
          <a:endParaRPr lang="en-US" sz="900" b="1">
            <a:solidFill>
              <a:srgbClr val="FFFFFF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0.31537</cdr:x>
      <cdr:y>0.76765</cdr:y>
    </cdr:from>
    <cdr:to>
      <cdr:x>0.6872</cdr:x>
      <cdr:y>0.87765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850095" y="2105812"/>
          <a:ext cx="1002296" cy="3017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 anchor="ctr" anchorCtr="1"/>
        <a:lstStyle xmlns:a="http://schemas.openxmlformats.org/drawingml/2006/main"/>
        <a:p xmlns:a="http://schemas.openxmlformats.org/drawingml/2006/main">
          <a:r>
            <a:rPr lang="en-US" sz="1300">
              <a:solidFill>
                <a:srgbClr val="FFFFFF"/>
              </a:solidFill>
            </a:rPr>
            <a:t>Risk Score</a:t>
          </a:r>
        </a:p>
      </cdr:txBody>
    </cdr:sp>
  </cdr:relSizeAnchor>
  <cdr:relSizeAnchor xmlns:cdr="http://schemas.openxmlformats.org/drawingml/2006/chartDrawing">
    <cdr:from>
      <cdr:x>0.05051</cdr:x>
      <cdr:y>0</cdr:y>
    </cdr:from>
    <cdr:to>
      <cdr:x>1</cdr:x>
      <cdr:y>0.98659</cdr:y>
    </cdr:to>
    <cdr:pic>
      <cdr:nvPicPr>
        <cdr:cNvPr id="13" name="Skin 1">
          <a:extLst xmlns:a="http://schemas.openxmlformats.org/drawingml/2006/main">
            <a:ext uri="{FF2B5EF4-FFF2-40B4-BE49-F238E27FC236}">
              <a16:creationId xmlns:a16="http://schemas.microsoft.com/office/drawing/2014/main" id="{00000000-0008-0000-0100-00000B00000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53907" y="0"/>
          <a:ext cx="2893298" cy="2822038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39689</xdr:colOff>
      <xdr:row>15</xdr:row>
      <xdr:rowOff>94721</xdr:rowOff>
    </xdr:from>
    <xdr:to>
      <xdr:col>3</xdr:col>
      <xdr:colOff>10583</xdr:colOff>
      <xdr:row>35</xdr:row>
      <xdr:rowOff>94720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2008121-5D68-4EBA-946C-88396B369A4F}"/>
            </a:ext>
          </a:extLst>
        </xdr:cNvPr>
        <xdr:cNvSpPr/>
      </xdr:nvSpPr>
      <xdr:spPr>
        <a:xfrm>
          <a:off x="39689" y="4444471"/>
          <a:ext cx="3548061" cy="3598332"/>
        </a:xfrm>
        <a:prstGeom prst="rect">
          <a:avLst/>
        </a:prstGeom>
        <a:solidFill>
          <a:schemeClr val="tx1">
            <a:lumMod val="85000"/>
            <a:lumOff val="15000"/>
          </a:schemeClr>
        </a:solidFill>
        <a:ln>
          <a:noFill/>
        </a:ln>
        <a:effectLst>
          <a:outerShdw blurRad="50800" dist="38100" dir="2700000" sx="101000" sy="101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7407</xdr:colOff>
      <xdr:row>15</xdr:row>
      <xdr:rowOff>107156</xdr:rowOff>
    </xdr:from>
    <xdr:to>
      <xdr:col>24</xdr:col>
      <xdr:colOff>410307</xdr:colOff>
      <xdr:row>35</xdr:row>
      <xdr:rowOff>56356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732E0D41-996A-4245-B83D-3E67D2B53EBD}"/>
            </a:ext>
          </a:extLst>
        </xdr:cNvPr>
        <xdr:cNvSpPr/>
      </xdr:nvSpPr>
      <xdr:spPr>
        <a:xfrm>
          <a:off x="3839388" y="4408060"/>
          <a:ext cx="15093381" cy="3612661"/>
        </a:xfrm>
        <a:prstGeom prst="rect">
          <a:avLst/>
        </a:prstGeom>
        <a:solidFill>
          <a:schemeClr val="tx1">
            <a:lumMod val="85000"/>
            <a:lumOff val="15000"/>
          </a:schemeClr>
        </a:solidFill>
        <a:ln w="12700">
          <a:solidFill>
            <a:schemeClr val="tx1"/>
          </a:solidFill>
        </a:ln>
        <a:effectLst>
          <a:outerShdw blurRad="50800" dist="50800" dir="3000000" algn="ctr" rotWithShape="0">
            <a:schemeClr val="tx1">
              <a:lumMod val="50000"/>
              <a:lumOff val="50000"/>
            </a:schemeClr>
          </a:outerShdw>
        </a:effectLst>
        <a:scene3d>
          <a:camera prst="orthographicFront"/>
          <a:lightRig rig="threePt" dir="t"/>
        </a:scene3d>
        <a:sp3d>
          <a:bevelB w="5715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238652</xdr:colOff>
      <xdr:row>29</xdr:row>
      <xdr:rowOff>12173</xdr:rowOff>
    </xdr:from>
    <xdr:to>
      <xdr:col>9</xdr:col>
      <xdr:colOff>26988</xdr:colOff>
      <xdr:row>31</xdr:row>
      <xdr:rowOff>8731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A9725A96-5C59-4FA2-A653-7BF82B6D107A}"/>
            </a:ext>
          </a:extLst>
        </xdr:cNvPr>
        <xdr:cNvSpPr txBox="1"/>
      </xdr:nvSpPr>
      <xdr:spPr>
        <a:xfrm>
          <a:off x="5715527" y="6786829"/>
          <a:ext cx="1312336" cy="3537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bg1"/>
              </a:solidFill>
            </a:rPr>
            <a:t>Personal Security</a:t>
          </a:r>
        </a:p>
      </xdr:txBody>
    </xdr:sp>
    <xdr:clientData/>
  </xdr:twoCellAnchor>
  <xdr:twoCellAnchor>
    <xdr:from>
      <xdr:col>9</xdr:col>
      <xdr:colOff>362214</xdr:colOff>
      <xdr:row>29</xdr:row>
      <xdr:rowOff>9791</xdr:rowOff>
    </xdr:from>
    <xdr:to>
      <xdr:col>11</xdr:col>
      <xdr:colOff>572822</xdr:colOff>
      <xdr:row>30</xdr:row>
      <xdr:rowOff>97367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C2585676-F4B7-4CCD-89ED-CB263311A538}"/>
            </a:ext>
          </a:extLst>
        </xdr:cNvPr>
        <xdr:cNvSpPr txBox="1"/>
      </xdr:nvSpPr>
      <xdr:spPr>
        <a:xfrm>
          <a:off x="7494058" y="6784447"/>
          <a:ext cx="1425045" cy="2661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bg1"/>
              </a:solidFill>
            </a:rPr>
            <a:t>Network Security</a:t>
          </a:r>
        </a:p>
      </xdr:txBody>
    </xdr:sp>
    <xdr:clientData/>
  </xdr:twoCellAnchor>
  <xdr:twoCellAnchor>
    <xdr:from>
      <xdr:col>12</xdr:col>
      <xdr:colOff>96574</xdr:colOff>
      <xdr:row>29</xdr:row>
      <xdr:rowOff>23284</xdr:rowOff>
    </xdr:from>
    <xdr:to>
      <xdr:col>14</xdr:col>
      <xdr:colOff>58473</xdr:colOff>
      <xdr:row>30</xdr:row>
      <xdr:rowOff>98160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51FC8041-B66B-4FA3-BBCD-EE840B27CD27}"/>
            </a:ext>
          </a:extLst>
        </xdr:cNvPr>
        <xdr:cNvSpPr txBox="1"/>
      </xdr:nvSpPr>
      <xdr:spPr>
        <a:xfrm>
          <a:off x="8919105" y="6797940"/>
          <a:ext cx="1176337" cy="2534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bg1"/>
              </a:solidFill>
            </a:rPr>
            <a:t>Access Control</a:t>
          </a:r>
        </a:p>
      </xdr:txBody>
    </xdr:sp>
    <xdr:clientData/>
  </xdr:twoCellAnchor>
  <xdr:twoCellAnchor>
    <xdr:from>
      <xdr:col>14</xdr:col>
      <xdr:colOff>284692</xdr:colOff>
      <xdr:row>29</xdr:row>
      <xdr:rowOff>5028</xdr:rowOff>
    </xdr:from>
    <xdr:to>
      <xdr:col>17</xdr:col>
      <xdr:colOff>75141</xdr:colOff>
      <xdr:row>31</xdr:row>
      <xdr:rowOff>152928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A7D77425-9331-4613-908F-133C2746CE57}"/>
            </a:ext>
          </a:extLst>
        </xdr:cNvPr>
        <xdr:cNvSpPr txBox="1"/>
      </xdr:nvSpPr>
      <xdr:spPr>
        <a:xfrm>
          <a:off x="10321661" y="6779684"/>
          <a:ext cx="1612105" cy="5050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>
              <a:solidFill>
                <a:schemeClr val="bg1"/>
              </a:solidFill>
            </a:rPr>
            <a:t>Ops. Security &amp; Encryption</a:t>
          </a:r>
        </a:p>
      </xdr:txBody>
    </xdr:sp>
    <xdr:clientData/>
  </xdr:twoCellAnchor>
  <xdr:twoCellAnchor>
    <xdr:from>
      <xdr:col>4</xdr:col>
      <xdr:colOff>202405</xdr:colOff>
      <xdr:row>21</xdr:row>
      <xdr:rowOff>119063</xdr:rowOff>
    </xdr:from>
    <xdr:to>
      <xdr:col>6</xdr:col>
      <xdr:colOff>75670</xdr:colOff>
      <xdr:row>29</xdr:row>
      <xdr:rowOff>122766</xdr:rowOff>
    </xdr:to>
    <xdr:graphicFrame macro="">
      <xdr:nvGraphicFramePr>
        <xdr:cNvPr id="18" name="G1_Security Management">
          <a:extLst>
            <a:ext uri="{FF2B5EF4-FFF2-40B4-BE49-F238E27FC236}">
              <a16:creationId xmlns:a16="http://schemas.microsoft.com/office/drawing/2014/main" id="{168236E9-15B7-414C-B550-41E88F4EE8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226218</xdr:colOff>
      <xdr:row>21</xdr:row>
      <xdr:rowOff>47626</xdr:rowOff>
    </xdr:from>
    <xdr:to>
      <xdr:col>9</xdr:col>
      <xdr:colOff>68263</xdr:colOff>
      <xdr:row>29</xdr:row>
      <xdr:rowOff>107156</xdr:rowOff>
    </xdr:to>
    <xdr:graphicFrame macro="">
      <xdr:nvGraphicFramePr>
        <xdr:cNvPr id="20" name="G1_Personnel Security">
          <a:extLst>
            <a:ext uri="{FF2B5EF4-FFF2-40B4-BE49-F238E27FC236}">
              <a16:creationId xmlns:a16="http://schemas.microsoft.com/office/drawing/2014/main" id="{01625E63-D263-4211-8323-6342ACEB21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214312</xdr:colOff>
      <xdr:row>21</xdr:row>
      <xdr:rowOff>115887</xdr:rowOff>
    </xdr:from>
    <xdr:to>
      <xdr:col>11</xdr:col>
      <xdr:colOff>441590</xdr:colOff>
      <xdr:row>29</xdr:row>
      <xdr:rowOff>121180</xdr:rowOff>
    </xdr:to>
    <xdr:graphicFrame macro="">
      <xdr:nvGraphicFramePr>
        <xdr:cNvPr id="21" name="G1_Network Security">
          <a:extLst>
            <a:ext uri="{FF2B5EF4-FFF2-40B4-BE49-F238E27FC236}">
              <a16:creationId xmlns:a16="http://schemas.microsoft.com/office/drawing/2014/main" id="{2E19F8CF-074C-460F-BDC8-A3BC6EB825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495834</xdr:colOff>
      <xdr:row>21</xdr:row>
      <xdr:rowOff>119063</xdr:rowOff>
    </xdr:from>
    <xdr:to>
      <xdr:col>14</xdr:col>
      <xdr:colOff>229394</xdr:colOff>
      <xdr:row>29</xdr:row>
      <xdr:rowOff>148165</xdr:rowOff>
    </xdr:to>
    <xdr:graphicFrame macro="">
      <xdr:nvGraphicFramePr>
        <xdr:cNvPr id="22" name="G1_Access Control">
          <a:extLst>
            <a:ext uri="{FF2B5EF4-FFF2-40B4-BE49-F238E27FC236}">
              <a16:creationId xmlns:a16="http://schemas.microsoft.com/office/drawing/2014/main" id="{2E9F108C-ED91-4358-A98E-804080C372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163779</xdr:colOff>
      <xdr:row>29</xdr:row>
      <xdr:rowOff>27253</xdr:rowOff>
    </xdr:from>
    <xdr:to>
      <xdr:col>6</xdr:col>
      <xdr:colOff>163514</xdr:colOff>
      <xdr:row>30</xdr:row>
      <xdr:rowOff>166687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32EC20F8-A22B-4EC1-B5E4-EF088B726B9D}"/>
            </a:ext>
          </a:extLst>
        </xdr:cNvPr>
        <xdr:cNvSpPr txBox="1"/>
      </xdr:nvSpPr>
      <xdr:spPr>
        <a:xfrm>
          <a:off x="3997592" y="6801909"/>
          <a:ext cx="1642797" cy="3180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bg1"/>
              </a:solidFill>
            </a:rPr>
            <a:t>Security Management</a:t>
          </a:r>
        </a:p>
      </xdr:txBody>
    </xdr:sp>
    <xdr:clientData/>
  </xdr:twoCellAnchor>
  <xdr:twoCellAnchor>
    <xdr:from>
      <xdr:col>14</xdr:col>
      <xdr:colOff>314590</xdr:colOff>
      <xdr:row>21</xdr:row>
      <xdr:rowOff>103982</xdr:rowOff>
    </xdr:from>
    <xdr:to>
      <xdr:col>16</xdr:col>
      <xdr:colOff>562770</xdr:colOff>
      <xdr:row>29</xdr:row>
      <xdr:rowOff>143406</xdr:rowOff>
    </xdr:to>
    <xdr:graphicFrame macro="">
      <xdr:nvGraphicFramePr>
        <xdr:cNvPr id="24" name="G1_Ops Security &amp; Encryption">
          <a:extLst>
            <a:ext uri="{FF2B5EF4-FFF2-40B4-BE49-F238E27FC236}">
              <a16:creationId xmlns:a16="http://schemas.microsoft.com/office/drawing/2014/main" id="{B1D8C1A5-AD55-4A4A-B9A1-1F904E8F57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191027</xdr:colOff>
      <xdr:row>21</xdr:row>
      <xdr:rowOff>95250</xdr:rowOff>
    </xdr:from>
    <xdr:to>
      <xdr:col>19</xdr:col>
      <xdr:colOff>512762</xdr:colOff>
      <xdr:row>29</xdr:row>
      <xdr:rowOff>114036</xdr:rowOff>
    </xdr:to>
    <xdr:graphicFrame macro="">
      <xdr:nvGraphicFramePr>
        <xdr:cNvPr id="25" name="G1_Avalability">
          <a:extLst>
            <a:ext uri="{FF2B5EF4-FFF2-40B4-BE49-F238E27FC236}">
              <a16:creationId xmlns:a16="http://schemas.microsoft.com/office/drawing/2014/main" id="{AD11D433-CA3E-468A-BD4E-238479EA08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509057</xdr:colOff>
      <xdr:row>28</xdr:row>
      <xdr:rowOff>172510</xdr:rowOff>
    </xdr:from>
    <xdr:to>
      <xdr:col>19</xdr:col>
      <xdr:colOff>356922</xdr:colOff>
      <xdr:row>30</xdr:row>
      <xdr:rowOff>68793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E51C6EBE-268F-45E4-9F33-3853B43E9750}"/>
            </a:ext>
          </a:extLst>
        </xdr:cNvPr>
        <xdr:cNvSpPr txBox="1"/>
      </xdr:nvSpPr>
      <xdr:spPr>
        <a:xfrm>
          <a:off x="12498651" y="6768573"/>
          <a:ext cx="1062302" cy="2534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bg1"/>
              </a:solidFill>
            </a:rPr>
            <a:t>Availability</a:t>
          </a:r>
        </a:p>
      </xdr:txBody>
    </xdr:sp>
    <xdr:clientData/>
  </xdr:twoCellAnchor>
  <xdr:twoCellAnchor>
    <xdr:from>
      <xdr:col>20</xdr:col>
      <xdr:colOff>60586</xdr:colOff>
      <xdr:row>21</xdr:row>
      <xdr:rowOff>100806</xdr:rowOff>
    </xdr:from>
    <xdr:to>
      <xdr:col>22</xdr:col>
      <xdr:colOff>345279</xdr:colOff>
      <xdr:row>29</xdr:row>
      <xdr:rowOff>164042</xdr:rowOff>
    </xdr:to>
    <xdr:graphicFrame macro="">
      <xdr:nvGraphicFramePr>
        <xdr:cNvPr id="27" name="G1_Mobile">
          <a:extLst>
            <a:ext uri="{FF2B5EF4-FFF2-40B4-BE49-F238E27FC236}">
              <a16:creationId xmlns:a16="http://schemas.microsoft.com/office/drawing/2014/main" id="{DF46DC60-47AD-4716-BF8C-C27266B971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528373</xdr:colOff>
      <xdr:row>28</xdr:row>
      <xdr:rowOff>165629</xdr:rowOff>
    </xdr:from>
    <xdr:to>
      <xdr:col>21</xdr:col>
      <xdr:colOff>585523</xdr:colOff>
      <xdr:row>30</xdr:row>
      <xdr:rowOff>69585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A38DF321-A70C-4047-84FF-16F510E4ABD8}"/>
            </a:ext>
          </a:extLst>
        </xdr:cNvPr>
        <xdr:cNvSpPr txBox="1"/>
      </xdr:nvSpPr>
      <xdr:spPr>
        <a:xfrm>
          <a:off x="14208654" y="6761692"/>
          <a:ext cx="664369" cy="2611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bg1"/>
              </a:solidFill>
            </a:rPr>
            <a:t>Mobile</a:t>
          </a:r>
        </a:p>
      </xdr:txBody>
    </xdr:sp>
    <xdr:clientData/>
  </xdr:twoCellAnchor>
  <xdr:twoCellAnchor>
    <xdr:from>
      <xdr:col>22</xdr:col>
      <xdr:colOff>592138</xdr:colOff>
      <xdr:row>21</xdr:row>
      <xdr:rowOff>71437</xdr:rowOff>
    </xdr:from>
    <xdr:to>
      <xdr:col>22</xdr:col>
      <xdr:colOff>2086769</xdr:colOff>
      <xdr:row>30</xdr:row>
      <xdr:rowOff>35718</xdr:rowOff>
    </xdr:to>
    <xdr:graphicFrame macro="">
      <xdr:nvGraphicFramePr>
        <xdr:cNvPr id="29" name="G1_Compliance">
          <a:extLst>
            <a:ext uri="{FF2B5EF4-FFF2-40B4-BE49-F238E27FC236}">
              <a16:creationId xmlns:a16="http://schemas.microsoft.com/office/drawing/2014/main" id="{9492BC1A-6925-4922-9889-7D42F53E9E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869421</xdr:colOff>
      <xdr:row>28</xdr:row>
      <xdr:rowOff>139436</xdr:rowOff>
    </xdr:from>
    <xdr:to>
      <xdr:col>22</xdr:col>
      <xdr:colOff>1861871</xdr:colOff>
      <xdr:row>30</xdr:row>
      <xdr:rowOff>52917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6EE02219-F6C3-4F2B-89CA-87438B6F33FF}"/>
            </a:ext>
          </a:extLst>
        </xdr:cNvPr>
        <xdr:cNvSpPr txBox="1"/>
      </xdr:nvSpPr>
      <xdr:spPr>
        <a:xfrm>
          <a:off x="15764140" y="6735499"/>
          <a:ext cx="992450" cy="2706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bg1"/>
              </a:solidFill>
            </a:rPr>
            <a:t>Compliance</a:t>
          </a:r>
        </a:p>
      </xdr:txBody>
    </xdr:sp>
    <xdr:clientData/>
  </xdr:twoCellAnchor>
  <xdr:twoCellAnchor>
    <xdr:from>
      <xdr:col>12</xdr:col>
      <xdr:colOff>17991</xdr:colOff>
      <xdr:row>16</xdr:row>
      <xdr:rowOff>142611</xdr:rowOff>
    </xdr:from>
    <xdr:to>
      <xdr:col>18</xdr:col>
      <xdr:colOff>532605</xdr:colOff>
      <xdr:row>19</xdr:row>
      <xdr:rowOff>50799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533C92EA-24B0-40B3-A9F0-2984CA97A18F}"/>
            </a:ext>
          </a:extLst>
        </xdr:cNvPr>
        <xdr:cNvSpPr txBox="1"/>
      </xdr:nvSpPr>
      <xdr:spPr>
        <a:xfrm>
          <a:off x="8971491" y="4595549"/>
          <a:ext cx="4157927" cy="4439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>
              <a:solidFill>
                <a:schemeClr val="bg1"/>
              </a:solidFill>
            </a:rPr>
            <a:t>Risk Score Indicator by Domain</a:t>
          </a:r>
        </a:p>
      </xdr:txBody>
    </xdr:sp>
    <xdr:clientData/>
  </xdr:twoCellAnchor>
  <xdr:twoCellAnchor>
    <xdr:from>
      <xdr:col>1</xdr:col>
      <xdr:colOff>693210</xdr:colOff>
      <xdr:row>33</xdr:row>
      <xdr:rowOff>2118</xdr:rowOff>
    </xdr:from>
    <xdr:to>
      <xdr:col>2</xdr:col>
      <xdr:colOff>464342</xdr:colOff>
      <xdr:row>34</xdr:row>
      <xdr:rowOff>154517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D25C12D1-197C-4041-A9BA-709CDD356729}"/>
            </a:ext>
          </a:extLst>
        </xdr:cNvPr>
        <xdr:cNvSpPr txBox="1"/>
      </xdr:nvSpPr>
      <xdr:spPr>
        <a:xfrm>
          <a:off x="764648" y="7491149"/>
          <a:ext cx="2200007" cy="3309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>
              <a:solidFill>
                <a:schemeClr val="bg1"/>
              </a:solidFill>
            </a:rPr>
            <a:t>Overall Risk Score</a:t>
          </a:r>
        </a:p>
      </xdr:txBody>
    </xdr:sp>
    <xdr:clientData/>
  </xdr:twoCellAnchor>
  <xdr:twoCellAnchor>
    <xdr:from>
      <xdr:col>22</xdr:col>
      <xdr:colOff>2274095</xdr:colOff>
      <xdr:row>21</xdr:row>
      <xdr:rowOff>103981</xdr:rowOff>
    </xdr:from>
    <xdr:to>
      <xdr:col>24</xdr:col>
      <xdr:colOff>223045</xdr:colOff>
      <xdr:row>29</xdr:row>
      <xdr:rowOff>84580</xdr:rowOff>
    </xdr:to>
    <xdr:graphicFrame macro="">
      <xdr:nvGraphicFramePr>
        <xdr:cNvPr id="32" name="G1_Insurance">
          <a:extLst>
            <a:ext uri="{FF2B5EF4-FFF2-40B4-BE49-F238E27FC236}">
              <a16:creationId xmlns:a16="http://schemas.microsoft.com/office/drawing/2014/main" id="{7A10463D-7BA9-4D04-95AC-BE2051A567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2648213</xdr:colOff>
      <xdr:row>28</xdr:row>
      <xdr:rowOff>114829</xdr:rowOff>
    </xdr:from>
    <xdr:to>
      <xdr:col>23</xdr:col>
      <xdr:colOff>464343</xdr:colOff>
      <xdr:row>29</xdr:row>
      <xdr:rowOff>175419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DBD6D4AE-BA05-4F80-9AB6-C8183A37C86A}"/>
            </a:ext>
          </a:extLst>
        </xdr:cNvPr>
        <xdr:cNvSpPr txBox="1"/>
      </xdr:nvSpPr>
      <xdr:spPr>
        <a:xfrm>
          <a:off x="17542932" y="6710892"/>
          <a:ext cx="816505" cy="2391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bg1"/>
              </a:solidFill>
            </a:rPr>
            <a:t>Insurance</a:t>
          </a:r>
        </a:p>
      </xdr:txBody>
    </xdr:sp>
    <xdr:clientData/>
  </xdr:twoCellAnchor>
  <xdr:twoCellAnchor>
    <xdr:from>
      <xdr:col>1</xdr:col>
      <xdr:colOff>167481</xdr:colOff>
      <xdr:row>16</xdr:row>
      <xdr:rowOff>128058</xdr:rowOff>
    </xdr:from>
    <xdr:to>
      <xdr:col>2</xdr:col>
      <xdr:colOff>785811</xdr:colOff>
      <xdr:row>32</xdr:row>
      <xdr:rowOff>130968</xdr:rowOff>
    </xdr:to>
    <xdr:graphicFrame macro="">
      <xdr:nvGraphicFramePr>
        <xdr:cNvPr id="34" name="G1_Overall Risk Score">
          <a:extLst>
            <a:ext uri="{FF2B5EF4-FFF2-40B4-BE49-F238E27FC236}">
              <a16:creationId xmlns:a16="http://schemas.microsoft.com/office/drawing/2014/main" id="{2034939C-BA08-474F-8091-EA71C11DB9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oneCellAnchor>
    <xdr:from>
      <xdr:col>8</xdr:col>
      <xdr:colOff>11904</xdr:colOff>
      <xdr:row>4</xdr:row>
      <xdr:rowOff>85726</xdr:rowOff>
    </xdr:from>
    <xdr:ext cx="12249213" cy="285237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19A7812-4B29-4BFC-B061-B6E50F981B22}"/>
            </a:ext>
          </a:extLst>
        </xdr:cNvPr>
        <xdr:cNvSpPr txBox="1"/>
      </xdr:nvSpPr>
      <xdr:spPr>
        <a:xfrm>
          <a:off x="6679404" y="1441207"/>
          <a:ext cx="12249213" cy="2852370"/>
        </a:xfrm>
        <a:prstGeom prst="rect">
          <a:avLst/>
        </a:prstGeom>
        <a:noFill/>
        <a:ln w="19050">
          <a:solidFill>
            <a:schemeClr val="tx1">
              <a:lumMod val="75000"/>
              <a:lumOff val="2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600"/>
            <a:t>How long could your organization sustain a loss of the provided service(s):</a:t>
          </a:r>
        </a:p>
        <a:p>
          <a:endParaRPr lang="en-US" sz="400"/>
        </a:p>
        <a:p>
          <a:r>
            <a:rPr lang="en-US" sz="1600"/>
            <a:t>How long would it take to find, and contract with, an alternate source of the service?</a:t>
          </a:r>
        </a:p>
        <a:p>
          <a:endParaRPr lang="en-US" sz="400"/>
        </a:p>
        <a:p>
          <a:r>
            <a:rPr lang="en-US" sz="1600"/>
            <a:t>Which of the following impacts would be realized if you lost this vendor's service? </a:t>
          </a:r>
        </a:p>
        <a:p>
          <a:r>
            <a:rPr lang="en-US" sz="1600"/>
            <a:t>     </a:t>
          </a:r>
          <a:r>
            <a:rPr lang="en-US" sz="1600">
              <a:latin typeface="Calibri" panose="020F0502020204030204" pitchFamily="34" charset="0"/>
              <a:cs typeface="Calibri" panose="020F0502020204030204" pitchFamily="34" charset="0"/>
            </a:rPr>
            <a:t>• </a:t>
          </a:r>
          <a:r>
            <a:rPr lang="en-US" sz="1600"/>
            <a:t>Financial</a:t>
          </a:r>
        </a:p>
        <a:p>
          <a:r>
            <a:rPr lang="en-US" sz="1600"/>
            <a:t>     </a:t>
          </a:r>
          <a:r>
            <a:rPr lang="en-US" sz="1600">
              <a:latin typeface="Calibri" panose="020F0502020204030204" pitchFamily="34" charset="0"/>
              <a:cs typeface="Calibri" panose="020F0502020204030204" pitchFamily="34" charset="0"/>
            </a:rPr>
            <a:t>• </a:t>
          </a:r>
          <a:r>
            <a:rPr lang="en-US" sz="1600"/>
            <a:t>Loss or degradation of core or critical operations</a:t>
          </a:r>
        </a:p>
        <a:p>
          <a:r>
            <a:rPr lang="en-US" sz="1600"/>
            <a:t>     </a:t>
          </a:r>
          <a:r>
            <a:rPr lang="en-US" sz="1600">
              <a:latin typeface="Calibri" panose="020F0502020204030204" pitchFamily="34" charset="0"/>
              <a:cs typeface="Calibri" panose="020F0502020204030204" pitchFamily="34" charset="0"/>
            </a:rPr>
            <a:t>• </a:t>
          </a:r>
          <a:r>
            <a:rPr lang="en-US" sz="1600"/>
            <a:t>Reputational</a:t>
          </a:r>
        </a:p>
        <a:p>
          <a:endParaRPr lang="en-US" sz="400"/>
        </a:p>
        <a:p>
          <a:r>
            <a:rPr lang="en-US" sz="1600"/>
            <a:t>Inability to meet legal, regulatory, legislated, or contracted services</a:t>
          </a:r>
        </a:p>
        <a:p>
          <a:endParaRPr lang="en-US" sz="400"/>
        </a:p>
        <a:p>
          <a:r>
            <a:rPr lang="en-US" sz="1600"/>
            <a:t>Has General Counsel reviewed the contract and vendor selection to ensure legal integrity?</a:t>
          </a:r>
        </a:p>
        <a:p>
          <a:endParaRPr lang="en-US" sz="400"/>
        </a:p>
        <a:p>
          <a:r>
            <a:rPr lang="en-US" sz="1600"/>
            <a:t>Has a Service Level Agreement (SLA) been incorporated into a contract to ensure vendor availability meets operational requirements?</a:t>
          </a:r>
        </a:p>
      </xdr:txBody>
    </xdr:sp>
    <xdr:clientData/>
  </xdr:oneCellAnchor>
  <xdr:twoCellAnchor>
    <xdr:from>
      <xdr:col>8</xdr:col>
      <xdr:colOff>3113</xdr:colOff>
      <xdr:row>3</xdr:row>
      <xdr:rowOff>3173</xdr:rowOff>
    </xdr:from>
    <xdr:to>
      <xdr:col>24</xdr:col>
      <xdr:colOff>417634</xdr:colOff>
      <xdr:row>4</xdr:row>
      <xdr:rowOff>86517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6A43C245-E733-4ED9-ADB5-7168FA76C4F0}"/>
            </a:ext>
          </a:extLst>
        </xdr:cNvPr>
        <xdr:cNvSpPr txBox="1"/>
      </xdr:nvSpPr>
      <xdr:spPr>
        <a:xfrm>
          <a:off x="6670613" y="1050923"/>
          <a:ext cx="12269483" cy="391075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>
              <a:solidFill>
                <a:schemeClr val="bg1"/>
              </a:solidFill>
            </a:rPr>
            <a:t>Questions to consider that may impact the overall risk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0.31338</cdr:x>
      <cdr:y>0.69821</cdr:y>
    </cdr:from>
    <cdr:to>
      <cdr:x>0.68521</cdr:x>
      <cdr:y>0.80821</cdr:y>
    </cdr:to>
    <cdr:sp macro="" textlink="'Risk Assessment Dashboard '!$C$6">
      <cdr:nvSpPr>
        <cdr:cNvPr id="2" name="TextBox 1"/>
        <cdr:cNvSpPr txBox="1"/>
      </cdr:nvSpPr>
      <cdr:spPr>
        <a:xfrm xmlns:a="http://schemas.openxmlformats.org/drawingml/2006/main">
          <a:off x="844739" y="1915325"/>
          <a:ext cx="1002296" cy="3017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indent="0" algn="ctr"/>
          <a:fld id="{9DE7B432-5FB3-4460-B68D-1E512CB1B7C4}" type="TxLink">
            <a:rPr lang="en-US" sz="1500" b="1" i="0" u="none" strike="noStrike">
              <a:solidFill>
                <a:srgbClr val="FFFFFF"/>
              </a:solidFill>
              <a:latin typeface="Calibri"/>
              <a:ea typeface="+mn-ea"/>
              <a:cs typeface="Calibri"/>
            </a:rPr>
            <a:pPr indent="0" algn="ctr"/>
            <a:t>4</a:t>
          </a:fld>
          <a:endParaRPr lang="en-US" sz="1500" b="1">
            <a:solidFill>
              <a:srgbClr val="FFFFFF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0.20775</cdr:x>
      <cdr:y>0.62847</cdr:y>
    </cdr:from>
    <cdr:to>
      <cdr:x>0.41901</cdr:x>
      <cdr:y>0.7309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61974" y="1724025"/>
          <a:ext cx="571500" cy="2809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pPr indent="0"/>
          <a:r>
            <a:rPr lang="en-US" sz="700" b="0" i="0" u="none" strike="noStrike">
              <a:solidFill>
                <a:srgbClr val="FFFFFF"/>
              </a:solidFill>
              <a:latin typeface="Calibri"/>
              <a:ea typeface="+mn-ea"/>
              <a:cs typeface="+mn-cs"/>
            </a:rPr>
            <a:t>2</a:t>
          </a:r>
          <a:endParaRPr lang="en-US" sz="700" b="1">
            <a:solidFill>
              <a:srgbClr val="FFFFFF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0.15963</cdr:x>
      <cdr:y>0.34012</cdr:y>
    </cdr:from>
    <cdr:to>
      <cdr:x>0.3709</cdr:x>
      <cdr:y>0.43387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3086" y="933026"/>
          <a:ext cx="573201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indent="0" algn="ctr"/>
          <a:r>
            <a:rPr lang="en-US" sz="700" b="0" i="0" u="none" strike="noStrike">
              <a:solidFill>
                <a:srgbClr val="FFFFFF"/>
              </a:solidFill>
              <a:latin typeface="Calibri"/>
              <a:ea typeface="+mn-ea"/>
              <a:cs typeface="+mn-cs"/>
            </a:rPr>
            <a:t>4</a:t>
          </a:r>
          <a:endParaRPr lang="en-US" sz="700" b="1">
            <a:solidFill>
              <a:srgbClr val="FFFFFF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0.38602</cdr:x>
      <cdr:y>0.17361</cdr:y>
    </cdr:from>
    <cdr:to>
      <cdr:x>0.64085</cdr:x>
      <cdr:y>0.26968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044231" y="476251"/>
          <a:ext cx="689319" cy="26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indent="0" algn="ctr"/>
          <a:r>
            <a:rPr lang="en-US" sz="700" b="0" i="0" u="none" strike="noStrike">
              <a:solidFill>
                <a:srgbClr val="FFFFFF"/>
              </a:solidFill>
              <a:latin typeface="Calibri"/>
              <a:ea typeface="+mn-ea"/>
              <a:cs typeface="+mn-cs"/>
            </a:rPr>
            <a:t>5</a:t>
          </a:r>
          <a:endParaRPr lang="en-US" sz="700" b="1">
            <a:solidFill>
              <a:srgbClr val="FFFFFF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0.61871</cdr:x>
      <cdr:y>0.3302</cdr:y>
    </cdr:from>
    <cdr:to>
      <cdr:x>0.84758</cdr:x>
      <cdr:y>0.44478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678627" y="905791"/>
          <a:ext cx="620951" cy="3143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indent="0" algn="ctr"/>
          <a:r>
            <a:rPr lang="en-US" sz="700" b="0" i="0" u="none" strike="noStrike">
              <a:solidFill>
                <a:srgbClr val="FFFFFF"/>
              </a:solidFill>
              <a:latin typeface="Calibri"/>
              <a:ea typeface="+mn-ea"/>
              <a:cs typeface="+mn-cs"/>
            </a:rPr>
            <a:t>7</a:t>
          </a:r>
          <a:endParaRPr lang="en-US" sz="700" b="1">
            <a:solidFill>
              <a:srgbClr val="FFFFFF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0.61972</cdr:x>
      <cdr:y>0.625</cdr:y>
    </cdr:from>
    <cdr:to>
      <cdr:x>0.83451</cdr:x>
      <cdr:y>0.71875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676400" y="1714501"/>
          <a:ext cx="581025" cy="2571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indent="0" algn="ctr"/>
          <a:r>
            <a:rPr lang="en-US" sz="700" b="0" i="0" u="none" strike="noStrike">
              <a:solidFill>
                <a:srgbClr val="FFFFFF"/>
              </a:solidFill>
              <a:latin typeface="Calibri"/>
              <a:ea typeface="+mn-ea"/>
              <a:cs typeface="+mn-cs"/>
            </a:rPr>
            <a:t>8</a:t>
          </a:r>
          <a:endParaRPr lang="en-US" sz="700" b="1">
            <a:solidFill>
              <a:srgbClr val="FFFFFF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0.31537</cdr:x>
      <cdr:y>0.76765</cdr:y>
    </cdr:from>
    <cdr:to>
      <cdr:x>0.6872</cdr:x>
      <cdr:y>0.87765</cdr:y>
    </cdr:to>
    <cdr:sp macro="" textlink="'Risk Assessment Dashboard '!$B$6">
      <cdr:nvSpPr>
        <cdr:cNvPr id="8" name="TextBox 7"/>
        <cdr:cNvSpPr txBox="1"/>
      </cdr:nvSpPr>
      <cdr:spPr>
        <a:xfrm xmlns:a="http://schemas.openxmlformats.org/drawingml/2006/main">
          <a:off x="850095" y="2105812"/>
          <a:ext cx="1002296" cy="3017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 anchor="ctr" anchorCtr="1"/>
        <a:lstStyle xmlns:a="http://schemas.openxmlformats.org/drawingml/2006/main"/>
        <a:p xmlns:a="http://schemas.openxmlformats.org/drawingml/2006/main">
          <a:endParaRPr lang="en-US" sz="1300">
            <a:solidFill>
              <a:srgbClr val="FFFFFF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1</cdr:y>
    </cdr:to>
    <cdr:pic>
      <cdr:nvPicPr>
        <cdr:cNvPr id="10" name="Skin 6">
          <a:extLst xmlns:a="http://schemas.openxmlformats.org/drawingml/2006/main">
            <a:ext uri="{FF2B5EF4-FFF2-40B4-BE49-F238E27FC236}">
              <a16:creationId xmlns:a16="http://schemas.microsoft.com/office/drawing/2014/main" id="{00000000-0008-0000-0100-00001000000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2749550" cy="2499783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0.31338</cdr:x>
      <cdr:y>0.69821</cdr:y>
    </cdr:from>
    <cdr:to>
      <cdr:x>0.68521</cdr:x>
      <cdr:y>0.80821</cdr:y>
    </cdr:to>
    <cdr:sp macro="" textlink="'Risk Assessment Dashboard '!$C$7">
      <cdr:nvSpPr>
        <cdr:cNvPr id="2" name="TextBox 1"/>
        <cdr:cNvSpPr txBox="1"/>
      </cdr:nvSpPr>
      <cdr:spPr>
        <a:xfrm xmlns:a="http://schemas.openxmlformats.org/drawingml/2006/main">
          <a:off x="844739" y="1915325"/>
          <a:ext cx="1002296" cy="3017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indent="0" algn="ctr"/>
          <a:fld id="{257DCA34-17F4-4EB0-A75D-B92ECD8FE783}" type="TxLink">
            <a:rPr lang="en-US" sz="1500" b="1" i="0" u="none" strike="noStrike">
              <a:solidFill>
                <a:srgbClr val="FFFFFF"/>
              </a:solidFill>
              <a:latin typeface="Calibri"/>
              <a:ea typeface="+mn-ea"/>
              <a:cs typeface="Calibri"/>
            </a:rPr>
            <a:pPr indent="0" algn="ctr"/>
            <a:t>11</a:t>
          </a:fld>
          <a:endParaRPr lang="en-US" sz="1500" b="1">
            <a:solidFill>
              <a:srgbClr val="FFFFFF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0.20775</cdr:x>
      <cdr:y>0.62847</cdr:y>
    </cdr:from>
    <cdr:to>
      <cdr:x>0.41901</cdr:x>
      <cdr:y>0.7309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61974" y="1724025"/>
          <a:ext cx="571500" cy="2809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pPr indent="0"/>
          <a:r>
            <a:rPr lang="en-US" sz="700" b="0" i="0" u="none" strike="noStrike">
              <a:solidFill>
                <a:srgbClr val="FFFFFF"/>
              </a:solidFill>
              <a:latin typeface="Calibri"/>
              <a:ea typeface="+mn-ea"/>
              <a:cs typeface="+mn-cs"/>
            </a:rPr>
            <a:t>4</a:t>
          </a:r>
          <a:endParaRPr lang="en-US" sz="700" b="1">
            <a:solidFill>
              <a:srgbClr val="FFFFFF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0.15963</cdr:x>
      <cdr:y>0.34012</cdr:y>
    </cdr:from>
    <cdr:to>
      <cdr:x>0.3709</cdr:x>
      <cdr:y>0.43387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3086" y="933026"/>
          <a:ext cx="573201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indent="0" algn="ctr"/>
          <a:r>
            <a:rPr lang="en-US" sz="700" b="0" i="0" u="none" strike="noStrike">
              <a:solidFill>
                <a:srgbClr val="FFFFFF"/>
              </a:solidFill>
              <a:latin typeface="Calibri"/>
              <a:ea typeface="+mn-ea"/>
              <a:cs typeface="+mn-cs"/>
            </a:rPr>
            <a:t>8</a:t>
          </a:r>
          <a:endParaRPr lang="en-US" sz="700" b="1">
            <a:solidFill>
              <a:srgbClr val="FFFFFF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0.38602</cdr:x>
      <cdr:y>0.17361</cdr:y>
    </cdr:from>
    <cdr:to>
      <cdr:x>0.64085</cdr:x>
      <cdr:y>0.26968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044231" y="476251"/>
          <a:ext cx="689319" cy="26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indent="0" algn="ctr"/>
          <a:r>
            <a:rPr lang="en-US" sz="700" b="0" i="0" u="none" strike="noStrike">
              <a:solidFill>
                <a:srgbClr val="FFFFFF"/>
              </a:solidFill>
              <a:latin typeface="Calibri"/>
              <a:ea typeface="+mn-ea"/>
              <a:cs typeface="+mn-cs"/>
            </a:rPr>
            <a:t>13</a:t>
          </a:r>
          <a:endParaRPr lang="en-US" sz="700" b="1">
            <a:solidFill>
              <a:srgbClr val="FFFFFF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0.61871</cdr:x>
      <cdr:y>0.3302</cdr:y>
    </cdr:from>
    <cdr:to>
      <cdr:x>0.84758</cdr:x>
      <cdr:y>0.44478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678627" y="905791"/>
          <a:ext cx="620951" cy="3143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indent="0" algn="ctr"/>
          <a:r>
            <a:rPr lang="en-US" sz="700" b="0" i="0" u="none" strike="noStrike">
              <a:solidFill>
                <a:srgbClr val="FFFFFF"/>
              </a:solidFill>
              <a:latin typeface="Calibri"/>
              <a:ea typeface="+mn-ea"/>
              <a:cs typeface="+mn-cs"/>
            </a:rPr>
            <a:t>17</a:t>
          </a:r>
          <a:endParaRPr lang="en-US" sz="700" b="1">
            <a:solidFill>
              <a:srgbClr val="FFFFFF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0.61972</cdr:x>
      <cdr:y>0.625</cdr:y>
    </cdr:from>
    <cdr:to>
      <cdr:x>0.83451</cdr:x>
      <cdr:y>0.71875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676400" y="1714501"/>
          <a:ext cx="581025" cy="2571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indent="0" algn="ctr"/>
          <a:r>
            <a:rPr lang="en-US" sz="700" b="0" i="0" u="none" strike="noStrike">
              <a:solidFill>
                <a:srgbClr val="FFFFFF"/>
              </a:solidFill>
              <a:latin typeface="Calibri"/>
              <a:ea typeface="+mn-ea"/>
              <a:cs typeface="+mn-cs"/>
            </a:rPr>
            <a:t>21</a:t>
          </a:r>
          <a:endParaRPr lang="en-US" sz="700" b="1">
            <a:solidFill>
              <a:srgbClr val="FFFFFF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0.31537</cdr:x>
      <cdr:y>0.76765</cdr:y>
    </cdr:from>
    <cdr:to>
      <cdr:x>0.6872</cdr:x>
      <cdr:y>0.87765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850095" y="2105812"/>
          <a:ext cx="1002296" cy="3017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 anchor="ctr" anchorCtr="1"/>
        <a:lstStyle xmlns:a="http://schemas.openxmlformats.org/drawingml/2006/main"/>
        <a:p xmlns:a="http://schemas.openxmlformats.org/drawingml/2006/main">
          <a:endParaRPr lang="en-US" sz="1300">
            <a:solidFill>
              <a:srgbClr val="FFFFFF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1</cdr:y>
    </cdr:to>
    <cdr:pic>
      <cdr:nvPicPr>
        <cdr:cNvPr id="10" name="Skin 6">
          <a:extLst xmlns:a="http://schemas.openxmlformats.org/drawingml/2006/main">
            <a:ext uri="{FF2B5EF4-FFF2-40B4-BE49-F238E27FC236}">
              <a16:creationId xmlns:a16="http://schemas.microsoft.com/office/drawing/2014/main" id="{00000000-0008-0000-0100-00001000000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2749550" cy="2499783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0.31338</cdr:x>
      <cdr:y>0.69821</cdr:y>
    </cdr:from>
    <cdr:to>
      <cdr:x>0.68521</cdr:x>
      <cdr:y>0.80821</cdr:y>
    </cdr:to>
    <cdr:sp macro="" textlink="'Risk Assessment Dashboard '!$C$8">
      <cdr:nvSpPr>
        <cdr:cNvPr id="2" name="TextBox 1"/>
        <cdr:cNvSpPr txBox="1"/>
      </cdr:nvSpPr>
      <cdr:spPr>
        <a:xfrm xmlns:a="http://schemas.openxmlformats.org/drawingml/2006/main">
          <a:off x="844739" y="1915325"/>
          <a:ext cx="1002296" cy="3017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indent="0" algn="ctr"/>
          <a:fld id="{0A88A600-8FE9-4A7C-8592-F32C6268FFB5}" type="TxLink">
            <a:rPr lang="en-US" sz="1500" b="1" i="0" u="none" strike="noStrike">
              <a:solidFill>
                <a:srgbClr val="FFFFFF"/>
              </a:solidFill>
              <a:latin typeface="Calibri"/>
              <a:ea typeface="+mn-ea"/>
              <a:cs typeface="Calibri"/>
            </a:rPr>
            <a:pPr indent="0" algn="ctr"/>
            <a:t>7</a:t>
          </a:fld>
          <a:endParaRPr lang="en-US" sz="1500" b="1">
            <a:solidFill>
              <a:srgbClr val="FFFFFF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0.20775</cdr:x>
      <cdr:y>0.62847</cdr:y>
    </cdr:from>
    <cdr:to>
      <cdr:x>0.41901</cdr:x>
      <cdr:y>0.7309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61974" y="1724025"/>
          <a:ext cx="571500" cy="2809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pPr indent="0"/>
          <a:r>
            <a:rPr lang="en-US" sz="700" b="0" i="0" u="none" strike="noStrike">
              <a:solidFill>
                <a:srgbClr val="FFFFFF"/>
              </a:solidFill>
              <a:latin typeface="Calibri"/>
              <a:ea typeface="+mn-ea"/>
              <a:cs typeface="+mn-cs"/>
            </a:rPr>
            <a:t>4</a:t>
          </a:r>
          <a:endParaRPr lang="en-US" sz="700" b="1">
            <a:solidFill>
              <a:srgbClr val="FFFFFF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0.15963</cdr:x>
      <cdr:y>0.34012</cdr:y>
    </cdr:from>
    <cdr:to>
      <cdr:x>0.3709</cdr:x>
      <cdr:y>0.43387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3086" y="933026"/>
          <a:ext cx="573201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indent="0" algn="ctr"/>
          <a:r>
            <a:rPr lang="en-US" sz="700" b="0" i="0" u="none" strike="noStrike">
              <a:solidFill>
                <a:srgbClr val="FFFFFF"/>
              </a:solidFill>
              <a:latin typeface="Calibri"/>
              <a:ea typeface="+mn-ea"/>
              <a:cs typeface="+mn-cs"/>
            </a:rPr>
            <a:t>8</a:t>
          </a:r>
          <a:endParaRPr lang="en-US" sz="700" b="1">
            <a:solidFill>
              <a:srgbClr val="FFFFFF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0.38602</cdr:x>
      <cdr:y>0.17361</cdr:y>
    </cdr:from>
    <cdr:to>
      <cdr:x>0.64085</cdr:x>
      <cdr:y>0.26968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044231" y="476251"/>
          <a:ext cx="689319" cy="26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indent="0" algn="ctr"/>
          <a:r>
            <a:rPr lang="en-US" sz="700" b="0" i="0" u="none" strike="noStrike">
              <a:solidFill>
                <a:srgbClr val="FFFFFF"/>
              </a:solidFill>
              <a:latin typeface="Calibri"/>
              <a:ea typeface="+mn-ea"/>
              <a:cs typeface="+mn-cs"/>
            </a:rPr>
            <a:t>12</a:t>
          </a:r>
          <a:endParaRPr lang="en-US" sz="700" b="1">
            <a:solidFill>
              <a:srgbClr val="FFFFFF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0.61871</cdr:x>
      <cdr:y>0.3302</cdr:y>
    </cdr:from>
    <cdr:to>
      <cdr:x>0.84758</cdr:x>
      <cdr:y>0.44478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678627" y="905791"/>
          <a:ext cx="620951" cy="3143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indent="0" algn="ctr"/>
          <a:r>
            <a:rPr lang="en-US" sz="700" b="0" i="0" u="none" strike="noStrike">
              <a:solidFill>
                <a:srgbClr val="FFFFFF"/>
              </a:solidFill>
              <a:latin typeface="Calibri"/>
              <a:ea typeface="+mn-ea"/>
              <a:cs typeface="+mn-cs"/>
            </a:rPr>
            <a:t>15</a:t>
          </a:r>
          <a:endParaRPr lang="en-US" sz="700" b="1">
            <a:solidFill>
              <a:srgbClr val="FFFFFF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0.61972</cdr:x>
      <cdr:y>0.625</cdr:y>
    </cdr:from>
    <cdr:to>
      <cdr:x>0.83451</cdr:x>
      <cdr:y>0.71875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676400" y="1714501"/>
          <a:ext cx="581025" cy="2571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indent="0" algn="ctr"/>
          <a:r>
            <a:rPr lang="en-US" sz="700" b="0" i="0" u="none" strike="noStrike">
              <a:solidFill>
                <a:srgbClr val="FFFFFF"/>
              </a:solidFill>
              <a:latin typeface="Calibri"/>
              <a:ea typeface="+mn-ea"/>
              <a:cs typeface="+mn-cs"/>
            </a:rPr>
            <a:t>19</a:t>
          </a:r>
          <a:endParaRPr lang="en-US" sz="700" b="1">
            <a:solidFill>
              <a:srgbClr val="FFFFFF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0.31537</cdr:x>
      <cdr:y>0.76765</cdr:y>
    </cdr:from>
    <cdr:to>
      <cdr:x>0.6872</cdr:x>
      <cdr:y>0.87765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850095" y="2105812"/>
          <a:ext cx="1002296" cy="3017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 anchor="ctr" anchorCtr="1"/>
        <a:lstStyle xmlns:a="http://schemas.openxmlformats.org/drawingml/2006/main"/>
        <a:p xmlns:a="http://schemas.openxmlformats.org/drawingml/2006/main">
          <a:endParaRPr lang="en-US" sz="1300">
            <a:solidFill>
              <a:srgbClr val="FFFFFF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1</cdr:y>
    </cdr:to>
    <cdr:pic>
      <cdr:nvPicPr>
        <cdr:cNvPr id="10" name="Skin 6">
          <a:extLst xmlns:a="http://schemas.openxmlformats.org/drawingml/2006/main">
            <a:ext uri="{FF2B5EF4-FFF2-40B4-BE49-F238E27FC236}">
              <a16:creationId xmlns:a16="http://schemas.microsoft.com/office/drawing/2014/main" id="{00000000-0008-0000-0100-00001000000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2749550" cy="2499783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0.31338</cdr:x>
      <cdr:y>0.69821</cdr:y>
    </cdr:from>
    <cdr:to>
      <cdr:x>0.68521</cdr:x>
      <cdr:y>0.80821</cdr:y>
    </cdr:to>
    <cdr:sp macro="" textlink="'Risk Assessment Dashboard '!$C$9">
      <cdr:nvSpPr>
        <cdr:cNvPr id="2" name="TextBox 1"/>
        <cdr:cNvSpPr txBox="1"/>
      </cdr:nvSpPr>
      <cdr:spPr>
        <a:xfrm xmlns:a="http://schemas.openxmlformats.org/drawingml/2006/main">
          <a:off x="844739" y="1915325"/>
          <a:ext cx="1002296" cy="3017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indent="0" algn="ctr"/>
          <a:fld id="{BF75914D-DBB6-48CE-9402-C6671D565485}" type="TxLink">
            <a:rPr lang="en-US" sz="1500" b="1" i="0" u="none" strike="noStrike">
              <a:solidFill>
                <a:srgbClr val="FFFFFF"/>
              </a:solidFill>
              <a:latin typeface="Calibri"/>
              <a:ea typeface="+mn-ea"/>
              <a:cs typeface="Calibri"/>
            </a:rPr>
            <a:pPr indent="0" algn="ctr"/>
            <a:t>12</a:t>
          </a:fld>
          <a:endParaRPr lang="en-US" sz="1500" b="1">
            <a:solidFill>
              <a:srgbClr val="FFFFFF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0.20775</cdr:x>
      <cdr:y>0.62847</cdr:y>
    </cdr:from>
    <cdr:to>
      <cdr:x>0.41901</cdr:x>
      <cdr:y>0.7309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61974" y="1724025"/>
          <a:ext cx="571500" cy="2809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pPr indent="0"/>
          <a:r>
            <a:rPr lang="en-US" sz="700" b="0" i="0" u="none" strike="noStrike">
              <a:solidFill>
                <a:srgbClr val="FFFFFF"/>
              </a:solidFill>
              <a:latin typeface="Calibri"/>
              <a:ea typeface="+mn-ea"/>
              <a:cs typeface="+mn-cs"/>
            </a:rPr>
            <a:t>4</a:t>
          </a:r>
          <a:endParaRPr lang="en-US" sz="700" b="1">
            <a:solidFill>
              <a:srgbClr val="FFFFFF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0.15963</cdr:x>
      <cdr:y>0.34012</cdr:y>
    </cdr:from>
    <cdr:to>
      <cdr:x>0.3709</cdr:x>
      <cdr:y>0.43387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3086" y="933026"/>
          <a:ext cx="573201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indent="0" algn="ctr"/>
          <a:r>
            <a:rPr lang="en-US" sz="700" b="0" i="0" u="none" strike="noStrike">
              <a:solidFill>
                <a:srgbClr val="FFFFFF"/>
              </a:solidFill>
              <a:latin typeface="Calibri"/>
              <a:ea typeface="+mn-ea"/>
              <a:cs typeface="+mn-cs"/>
            </a:rPr>
            <a:t>8</a:t>
          </a:r>
          <a:endParaRPr lang="en-US" sz="700" b="1">
            <a:solidFill>
              <a:srgbClr val="FFFFFF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0.38602</cdr:x>
      <cdr:y>0.17361</cdr:y>
    </cdr:from>
    <cdr:to>
      <cdr:x>0.64085</cdr:x>
      <cdr:y>0.26968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044231" y="476251"/>
          <a:ext cx="689319" cy="26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indent="0" algn="ctr"/>
          <a:r>
            <a:rPr lang="en-US" sz="700" b="0" i="0" u="none" strike="noStrike">
              <a:solidFill>
                <a:srgbClr val="FFFFFF"/>
              </a:solidFill>
              <a:latin typeface="Calibri"/>
              <a:ea typeface="+mn-ea"/>
              <a:cs typeface="+mn-cs"/>
            </a:rPr>
            <a:t>12</a:t>
          </a:r>
          <a:endParaRPr lang="en-US" sz="700" b="1">
            <a:solidFill>
              <a:srgbClr val="FFFFFF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0.61871</cdr:x>
      <cdr:y>0.3302</cdr:y>
    </cdr:from>
    <cdr:to>
      <cdr:x>0.84758</cdr:x>
      <cdr:y>0.44478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678627" y="905791"/>
          <a:ext cx="620951" cy="3143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indent="0" algn="ctr"/>
          <a:r>
            <a:rPr lang="en-US" sz="700" b="0" i="0" u="none" strike="noStrike">
              <a:solidFill>
                <a:srgbClr val="FFFFFF"/>
              </a:solidFill>
              <a:latin typeface="Calibri"/>
              <a:ea typeface="+mn-ea"/>
              <a:cs typeface="+mn-cs"/>
            </a:rPr>
            <a:t>15</a:t>
          </a:r>
          <a:endParaRPr lang="en-US" sz="700" b="1">
            <a:solidFill>
              <a:srgbClr val="FFFFFF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0.61972</cdr:x>
      <cdr:y>0.625</cdr:y>
    </cdr:from>
    <cdr:to>
      <cdr:x>0.83451</cdr:x>
      <cdr:y>0.71875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676400" y="1714501"/>
          <a:ext cx="581025" cy="2571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indent="0" algn="ctr"/>
          <a:r>
            <a:rPr lang="en-US" sz="700" b="0" i="0" u="none" strike="noStrike">
              <a:solidFill>
                <a:srgbClr val="FFFFFF"/>
              </a:solidFill>
              <a:latin typeface="Calibri"/>
              <a:ea typeface="+mn-ea"/>
              <a:cs typeface="+mn-cs"/>
            </a:rPr>
            <a:t>19</a:t>
          </a:r>
          <a:endParaRPr lang="en-US" sz="700" b="1">
            <a:solidFill>
              <a:srgbClr val="FFFFFF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0.31537</cdr:x>
      <cdr:y>0.76765</cdr:y>
    </cdr:from>
    <cdr:to>
      <cdr:x>0.6872</cdr:x>
      <cdr:y>0.87765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850095" y="2105812"/>
          <a:ext cx="1002296" cy="3017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 anchor="ctr" anchorCtr="1"/>
        <a:lstStyle xmlns:a="http://schemas.openxmlformats.org/drawingml/2006/main"/>
        <a:p xmlns:a="http://schemas.openxmlformats.org/drawingml/2006/main">
          <a:endParaRPr lang="en-US" sz="1300">
            <a:solidFill>
              <a:srgbClr val="FFFFFF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1</cdr:y>
    </cdr:to>
    <cdr:pic>
      <cdr:nvPicPr>
        <cdr:cNvPr id="10" name="Skin 6">
          <a:extLst xmlns:a="http://schemas.openxmlformats.org/drawingml/2006/main">
            <a:ext uri="{FF2B5EF4-FFF2-40B4-BE49-F238E27FC236}">
              <a16:creationId xmlns:a16="http://schemas.microsoft.com/office/drawing/2014/main" id="{00000000-0008-0000-0100-00001000000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2749550" cy="2499783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0.31338</cdr:x>
      <cdr:y>0.69821</cdr:y>
    </cdr:from>
    <cdr:to>
      <cdr:x>0.68521</cdr:x>
      <cdr:y>0.80821</cdr:y>
    </cdr:to>
    <cdr:sp macro="" textlink="'Risk Assessment Dashboard '!$C$10">
      <cdr:nvSpPr>
        <cdr:cNvPr id="2" name="TextBox 1"/>
        <cdr:cNvSpPr txBox="1"/>
      </cdr:nvSpPr>
      <cdr:spPr>
        <a:xfrm xmlns:a="http://schemas.openxmlformats.org/drawingml/2006/main">
          <a:off x="844739" y="1915325"/>
          <a:ext cx="1002296" cy="3017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indent="0" algn="ctr"/>
          <a:fld id="{66F7A717-ABC0-429A-93CE-7FD5CAB553B6}" type="TxLink">
            <a:rPr lang="en-US" sz="1500" b="1" i="0" u="none" strike="noStrike">
              <a:solidFill>
                <a:srgbClr val="FFFFFF"/>
              </a:solidFill>
              <a:latin typeface="Calibri"/>
              <a:ea typeface="+mn-ea"/>
              <a:cs typeface="Calibri"/>
            </a:rPr>
            <a:pPr indent="0" algn="ctr"/>
            <a:t>16</a:t>
          </a:fld>
          <a:endParaRPr lang="en-US" sz="1500" b="1">
            <a:solidFill>
              <a:srgbClr val="FFFFFF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0.20775</cdr:x>
      <cdr:y>0.62847</cdr:y>
    </cdr:from>
    <cdr:to>
      <cdr:x>0.41901</cdr:x>
      <cdr:y>0.7309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61974" y="1724025"/>
          <a:ext cx="571500" cy="2809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pPr indent="0"/>
          <a:r>
            <a:rPr lang="en-US" sz="700" b="0" i="0" u="none" strike="noStrike">
              <a:solidFill>
                <a:srgbClr val="FFFFFF"/>
              </a:solidFill>
              <a:latin typeface="Calibri"/>
              <a:ea typeface="+mn-ea"/>
              <a:cs typeface="+mn-cs"/>
            </a:rPr>
            <a:t>12</a:t>
          </a:r>
          <a:endParaRPr lang="en-US" sz="700" b="1">
            <a:solidFill>
              <a:srgbClr val="FFFFFF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0.15963</cdr:x>
      <cdr:y>0.34012</cdr:y>
    </cdr:from>
    <cdr:to>
      <cdr:x>0.3709</cdr:x>
      <cdr:y>0.43387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3086" y="933026"/>
          <a:ext cx="573201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indent="0" algn="ctr"/>
          <a:r>
            <a:rPr lang="en-US" sz="700" b="0" i="0" u="none" strike="noStrike">
              <a:solidFill>
                <a:srgbClr val="FFFFFF"/>
              </a:solidFill>
              <a:latin typeface="Calibri"/>
              <a:ea typeface="+mn-ea"/>
              <a:cs typeface="+mn-cs"/>
            </a:rPr>
            <a:t>23</a:t>
          </a:r>
          <a:endParaRPr lang="en-US" sz="700" b="1">
            <a:solidFill>
              <a:srgbClr val="FFFFFF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0.38602</cdr:x>
      <cdr:y>0.17361</cdr:y>
    </cdr:from>
    <cdr:to>
      <cdr:x>0.64085</cdr:x>
      <cdr:y>0.26968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044231" y="476251"/>
          <a:ext cx="689319" cy="26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indent="0" algn="ctr"/>
          <a:r>
            <a:rPr lang="en-US" sz="700" b="0" i="0" u="none" strike="noStrike">
              <a:solidFill>
                <a:srgbClr val="FFFFFF"/>
              </a:solidFill>
              <a:latin typeface="Calibri"/>
              <a:ea typeface="+mn-ea"/>
              <a:cs typeface="+mn-cs"/>
            </a:rPr>
            <a:t>34</a:t>
          </a:r>
          <a:endParaRPr lang="en-US" sz="700" b="1">
            <a:solidFill>
              <a:srgbClr val="FFFFFF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0.61871</cdr:x>
      <cdr:y>0.3302</cdr:y>
    </cdr:from>
    <cdr:to>
      <cdr:x>0.84758</cdr:x>
      <cdr:y>0.44478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678627" y="905791"/>
          <a:ext cx="620951" cy="3143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indent="0" algn="ctr"/>
          <a:r>
            <a:rPr lang="en-US" sz="700" b="0" i="0" u="none" strike="noStrike">
              <a:solidFill>
                <a:srgbClr val="FFFFFF"/>
              </a:solidFill>
              <a:latin typeface="Calibri"/>
              <a:ea typeface="+mn-ea"/>
              <a:cs typeface="+mn-cs"/>
            </a:rPr>
            <a:t>44</a:t>
          </a:r>
          <a:endParaRPr lang="en-US" sz="700" b="1">
            <a:solidFill>
              <a:srgbClr val="FFFFFF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0.61972</cdr:x>
      <cdr:y>0.625</cdr:y>
    </cdr:from>
    <cdr:to>
      <cdr:x>0.83451</cdr:x>
      <cdr:y>0.71875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676400" y="1714501"/>
          <a:ext cx="581025" cy="2571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indent="0" algn="ctr"/>
          <a:r>
            <a:rPr lang="en-US" sz="700" b="0" i="0" u="none" strike="noStrike">
              <a:solidFill>
                <a:srgbClr val="FFFFFF"/>
              </a:solidFill>
              <a:latin typeface="Calibri"/>
              <a:ea typeface="+mn-ea"/>
              <a:cs typeface="+mn-cs"/>
            </a:rPr>
            <a:t>55</a:t>
          </a:r>
          <a:endParaRPr lang="en-US" sz="700" b="1">
            <a:solidFill>
              <a:srgbClr val="FFFFFF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0.31537</cdr:x>
      <cdr:y>0.76765</cdr:y>
    </cdr:from>
    <cdr:to>
      <cdr:x>0.6872</cdr:x>
      <cdr:y>0.87765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850095" y="2105812"/>
          <a:ext cx="1002296" cy="3017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 anchor="ctr" anchorCtr="1"/>
        <a:lstStyle xmlns:a="http://schemas.openxmlformats.org/drawingml/2006/main"/>
        <a:p xmlns:a="http://schemas.openxmlformats.org/drawingml/2006/main">
          <a:endParaRPr lang="en-US" sz="1300">
            <a:solidFill>
              <a:srgbClr val="FFFFFF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1</cdr:y>
    </cdr:to>
    <cdr:pic>
      <cdr:nvPicPr>
        <cdr:cNvPr id="11" name="Skin 6">
          <a:extLst xmlns:a="http://schemas.openxmlformats.org/drawingml/2006/main">
            <a:ext uri="{FF2B5EF4-FFF2-40B4-BE49-F238E27FC236}">
              <a16:creationId xmlns:a16="http://schemas.microsoft.com/office/drawing/2014/main" id="{00000000-0008-0000-0100-00001000000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2749550" cy="2499783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0.31338</cdr:x>
      <cdr:y>0.69821</cdr:y>
    </cdr:from>
    <cdr:to>
      <cdr:x>0.68521</cdr:x>
      <cdr:y>0.80821</cdr:y>
    </cdr:to>
    <cdr:sp macro="" textlink="'Risk Assessment Dashboard '!$C$11">
      <cdr:nvSpPr>
        <cdr:cNvPr id="2" name="TextBox 1"/>
        <cdr:cNvSpPr txBox="1"/>
      </cdr:nvSpPr>
      <cdr:spPr>
        <a:xfrm xmlns:a="http://schemas.openxmlformats.org/drawingml/2006/main">
          <a:off x="844739" y="1915325"/>
          <a:ext cx="1002296" cy="3017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indent="0" algn="ctr"/>
          <a:fld id="{F0349BCF-8EC7-4B0C-83BC-917A04ABDB74}" type="TxLink">
            <a:rPr lang="en-US" sz="1500" b="1" i="0" u="none" strike="noStrike">
              <a:solidFill>
                <a:srgbClr val="FFFFFF"/>
              </a:solidFill>
              <a:latin typeface="Calibri"/>
              <a:ea typeface="+mn-ea"/>
              <a:cs typeface="Calibri"/>
            </a:rPr>
            <a:pPr indent="0" algn="ctr"/>
            <a:t>12</a:t>
          </a:fld>
          <a:endParaRPr lang="en-US" sz="1500" b="1">
            <a:solidFill>
              <a:srgbClr val="FFFFFF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0.20775</cdr:x>
      <cdr:y>0.62847</cdr:y>
    </cdr:from>
    <cdr:to>
      <cdr:x>0.41901</cdr:x>
      <cdr:y>0.7309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61974" y="1724025"/>
          <a:ext cx="571500" cy="2809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pPr indent="0"/>
          <a:r>
            <a:rPr lang="en-US" sz="700" b="0" i="0" u="none" strike="noStrike">
              <a:solidFill>
                <a:srgbClr val="FFFFFF"/>
              </a:solidFill>
              <a:latin typeface="Calibri"/>
              <a:ea typeface="+mn-ea"/>
              <a:cs typeface="+mn-cs"/>
            </a:rPr>
            <a:t>4</a:t>
          </a:r>
          <a:endParaRPr lang="en-US" sz="700" b="1">
            <a:solidFill>
              <a:srgbClr val="FFFFFF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0.15963</cdr:x>
      <cdr:y>0.34012</cdr:y>
    </cdr:from>
    <cdr:to>
      <cdr:x>0.3709</cdr:x>
      <cdr:y>0.43387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3086" y="933026"/>
          <a:ext cx="573201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indent="0" algn="ctr"/>
          <a:r>
            <a:rPr lang="en-US" sz="700" b="0" i="0" u="none" strike="noStrike">
              <a:solidFill>
                <a:srgbClr val="FFFFFF"/>
              </a:solidFill>
              <a:latin typeface="Calibri"/>
              <a:ea typeface="+mn-ea"/>
              <a:cs typeface="+mn-cs"/>
            </a:rPr>
            <a:t>7</a:t>
          </a:r>
          <a:endParaRPr lang="en-US" sz="700" b="1">
            <a:solidFill>
              <a:srgbClr val="FFFFFF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0.38602</cdr:x>
      <cdr:y>0.17361</cdr:y>
    </cdr:from>
    <cdr:to>
      <cdr:x>0.64085</cdr:x>
      <cdr:y>0.26968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044231" y="476251"/>
          <a:ext cx="689319" cy="26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indent="0" algn="ctr"/>
          <a:r>
            <a:rPr lang="en-US" sz="700" b="0" i="0" u="none" strike="noStrike">
              <a:solidFill>
                <a:srgbClr val="FFFFFF"/>
              </a:solidFill>
              <a:latin typeface="Calibri"/>
              <a:ea typeface="+mn-ea"/>
              <a:cs typeface="+mn-cs"/>
            </a:rPr>
            <a:t>10</a:t>
          </a:r>
          <a:endParaRPr lang="en-US" sz="700" b="1">
            <a:solidFill>
              <a:srgbClr val="FFFFFF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0.61871</cdr:x>
      <cdr:y>0.3302</cdr:y>
    </cdr:from>
    <cdr:to>
      <cdr:x>0.84758</cdr:x>
      <cdr:y>0.44478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678627" y="905791"/>
          <a:ext cx="620951" cy="3143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indent="0" algn="ctr"/>
          <a:r>
            <a:rPr lang="en-US" sz="700" b="0" i="0" u="none" strike="noStrike">
              <a:solidFill>
                <a:srgbClr val="FFFFFF"/>
              </a:solidFill>
              <a:latin typeface="Calibri"/>
              <a:ea typeface="+mn-ea"/>
              <a:cs typeface="+mn-cs"/>
            </a:rPr>
            <a:t>13</a:t>
          </a:r>
          <a:endParaRPr lang="en-US" sz="700" b="1">
            <a:solidFill>
              <a:srgbClr val="FFFFFF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0.61972</cdr:x>
      <cdr:y>0.625</cdr:y>
    </cdr:from>
    <cdr:to>
      <cdr:x>0.83451</cdr:x>
      <cdr:y>0.71875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676400" y="1714501"/>
          <a:ext cx="581025" cy="2571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indent="0" algn="ctr"/>
          <a:r>
            <a:rPr lang="en-US" sz="700" b="0" i="0" u="none" strike="noStrike">
              <a:solidFill>
                <a:srgbClr val="FFFFFF"/>
              </a:solidFill>
              <a:latin typeface="Calibri"/>
              <a:ea typeface="+mn-ea"/>
              <a:cs typeface="+mn-cs"/>
            </a:rPr>
            <a:t>16</a:t>
          </a:r>
          <a:endParaRPr lang="en-US" sz="700" b="1">
            <a:solidFill>
              <a:srgbClr val="FFFFFF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0.31537</cdr:x>
      <cdr:y>0.76765</cdr:y>
    </cdr:from>
    <cdr:to>
      <cdr:x>0.6872</cdr:x>
      <cdr:y>0.87765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850095" y="2105812"/>
          <a:ext cx="1002296" cy="3017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 anchor="ctr" anchorCtr="1"/>
        <a:lstStyle xmlns:a="http://schemas.openxmlformats.org/drawingml/2006/main"/>
        <a:p xmlns:a="http://schemas.openxmlformats.org/drawingml/2006/main">
          <a:endParaRPr lang="en-US" sz="1300">
            <a:solidFill>
              <a:srgbClr val="FFFFFF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1</cdr:y>
    </cdr:to>
    <cdr:pic>
      <cdr:nvPicPr>
        <cdr:cNvPr id="10" name="Skin 6">
          <a:extLst xmlns:a="http://schemas.openxmlformats.org/drawingml/2006/main">
            <a:ext uri="{FF2B5EF4-FFF2-40B4-BE49-F238E27FC236}">
              <a16:creationId xmlns:a16="http://schemas.microsoft.com/office/drawing/2014/main" id="{00000000-0008-0000-0100-00001000000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2749550" cy="2499783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0.31338</cdr:x>
      <cdr:y>0.69821</cdr:y>
    </cdr:from>
    <cdr:to>
      <cdr:x>0.68521</cdr:x>
      <cdr:y>0.80821</cdr:y>
    </cdr:to>
    <cdr:sp macro="" textlink="'Risk Assessment Dashboard '!$C$12">
      <cdr:nvSpPr>
        <cdr:cNvPr id="2" name="TextBox 1"/>
        <cdr:cNvSpPr txBox="1"/>
      </cdr:nvSpPr>
      <cdr:spPr>
        <a:xfrm xmlns:a="http://schemas.openxmlformats.org/drawingml/2006/main">
          <a:off x="844739" y="1915325"/>
          <a:ext cx="1002296" cy="3017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indent="0" algn="ctr"/>
          <a:fld id="{BC2C9194-5BAD-4DFD-BF43-897B756765D2}" type="TxLink">
            <a:rPr lang="en-US" sz="1500" b="1" i="0" u="none" strike="noStrike">
              <a:solidFill>
                <a:srgbClr val="FFFFFF"/>
              </a:solidFill>
              <a:latin typeface="Calibri"/>
              <a:ea typeface="+mn-ea"/>
              <a:cs typeface="Calibri"/>
            </a:rPr>
            <a:pPr indent="0" algn="ctr"/>
            <a:t>5</a:t>
          </a:fld>
          <a:endParaRPr lang="en-US" sz="1500" b="1">
            <a:solidFill>
              <a:srgbClr val="FFFFFF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0.20775</cdr:x>
      <cdr:y>0.62847</cdr:y>
    </cdr:from>
    <cdr:to>
      <cdr:x>0.41901</cdr:x>
      <cdr:y>0.7309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61974" y="1724025"/>
          <a:ext cx="571500" cy="2809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pPr indent="0"/>
          <a:r>
            <a:rPr lang="en-US" sz="700" b="0" i="0" u="none" strike="noStrike">
              <a:solidFill>
                <a:srgbClr val="FFFFFF"/>
              </a:solidFill>
              <a:latin typeface="Calibri"/>
              <a:ea typeface="+mn-ea"/>
              <a:cs typeface="+mn-cs"/>
            </a:rPr>
            <a:t>3</a:t>
          </a:r>
          <a:endParaRPr lang="en-US" sz="700" b="1">
            <a:solidFill>
              <a:srgbClr val="FFFFFF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0.15963</cdr:x>
      <cdr:y>0.34012</cdr:y>
    </cdr:from>
    <cdr:to>
      <cdr:x>0.3709</cdr:x>
      <cdr:y>0.43387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3086" y="933026"/>
          <a:ext cx="573201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indent="0" algn="ctr"/>
          <a:r>
            <a:rPr lang="en-US" sz="700" b="0" i="0" u="none" strike="noStrike">
              <a:solidFill>
                <a:srgbClr val="FFFFFF"/>
              </a:solidFill>
              <a:latin typeface="Calibri"/>
              <a:ea typeface="+mn-ea"/>
              <a:cs typeface="+mn-cs"/>
            </a:rPr>
            <a:t>5</a:t>
          </a:r>
          <a:endParaRPr lang="en-US" sz="700" b="1">
            <a:solidFill>
              <a:srgbClr val="FFFFFF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0.38602</cdr:x>
      <cdr:y>0.17361</cdr:y>
    </cdr:from>
    <cdr:to>
      <cdr:x>0.64085</cdr:x>
      <cdr:y>0.26968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044231" y="476251"/>
          <a:ext cx="689319" cy="26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indent="0" algn="ctr"/>
          <a:r>
            <a:rPr lang="en-US" sz="700" b="0" i="0" u="none" strike="noStrike">
              <a:solidFill>
                <a:srgbClr val="FFFFFF"/>
              </a:solidFill>
              <a:latin typeface="Calibri"/>
              <a:ea typeface="+mn-ea"/>
              <a:cs typeface="+mn-cs"/>
            </a:rPr>
            <a:t>8</a:t>
          </a:r>
          <a:endParaRPr lang="en-US" sz="700" b="1">
            <a:solidFill>
              <a:srgbClr val="FFFFFF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0.61871</cdr:x>
      <cdr:y>0.3302</cdr:y>
    </cdr:from>
    <cdr:to>
      <cdr:x>0.84758</cdr:x>
      <cdr:y>0.44478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678627" y="905791"/>
          <a:ext cx="620951" cy="3143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indent="0" algn="ctr"/>
          <a:r>
            <a:rPr lang="en-US" sz="700" b="0" i="0" u="none" strike="noStrike">
              <a:solidFill>
                <a:srgbClr val="FFFFFF"/>
              </a:solidFill>
              <a:latin typeface="Calibri"/>
              <a:ea typeface="+mn-ea"/>
              <a:cs typeface="+mn-cs"/>
            </a:rPr>
            <a:t>10</a:t>
          </a:r>
          <a:endParaRPr lang="en-US" sz="700" b="1">
            <a:solidFill>
              <a:srgbClr val="FFFFFF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0.61972</cdr:x>
      <cdr:y>0.625</cdr:y>
    </cdr:from>
    <cdr:to>
      <cdr:x>0.83451</cdr:x>
      <cdr:y>0.71875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676400" y="1714501"/>
          <a:ext cx="581025" cy="2571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 anchor="ctr"/>
        <a:lstStyle xmlns:a="http://schemas.openxmlformats.org/drawingml/2006/main"/>
        <a:p xmlns:a="http://schemas.openxmlformats.org/drawingml/2006/main">
          <a:pPr indent="0" algn="ctr"/>
          <a:r>
            <a:rPr lang="en-US" sz="700" b="0" i="0" u="none" strike="noStrike">
              <a:solidFill>
                <a:srgbClr val="FFFFFF"/>
              </a:solidFill>
              <a:latin typeface="Calibri"/>
              <a:ea typeface="+mn-ea"/>
              <a:cs typeface="+mn-cs"/>
            </a:rPr>
            <a:t>12</a:t>
          </a:r>
          <a:endParaRPr lang="en-US" sz="700" b="1">
            <a:solidFill>
              <a:srgbClr val="FFFFFF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0.31537</cdr:x>
      <cdr:y>0.76765</cdr:y>
    </cdr:from>
    <cdr:to>
      <cdr:x>0.6872</cdr:x>
      <cdr:y>0.87765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850095" y="2105812"/>
          <a:ext cx="1002296" cy="3017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 anchor="ctr" anchorCtr="1"/>
        <a:lstStyle xmlns:a="http://schemas.openxmlformats.org/drawingml/2006/main"/>
        <a:p xmlns:a="http://schemas.openxmlformats.org/drawingml/2006/main">
          <a:endParaRPr lang="en-US" sz="1300">
            <a:solidFill>
              <a:srgbClr val="FFFFFF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1</cdr:y>
    </cdr:to>
    <cdr:pic>
      <cdr:nvPicPr>
        <cdr:cNvPr id="11" name="Skin 6">
          <a:extLst xmlns:a="http://schemas.openxmlformats.org/drawingml/2006/main">
            <a:ext uri="{FF2B5EF4-FFF2-40B4-BE49-F238E27FC236}">
              <a16:creationId xmlns:a16="http://schemas.microsoft.com/office/drawing/2014/main" id="{00000000-0008-0000-0100-00001000000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2749550" cy="2499783"/>
        </a:xfrm>
        <a:prstGeom xmlns:a="http://schemas.openxmlformats.org/drawingml/2006/main" prst="rect">
          <a:avLst/>
        </a:prstGeom>
      </cdr:spPr>
    </cdr:pic>
  </cdr:relSizeAnchor>
</c:userShapes>
</file>

<file path=xl/tables/table1.xml><?xml version="1.0" encoding="utf-8"?>
<table xmlns="http://schemas.openxmlformats.org/spreadsheetml/2006/main" id="2" name="Table2" displayName="Table2" ref="A3:B20" totalsRowShown="0" headerRowDxfId="37" dataDxfId="36" tableBorderDxfId="35">
  <tableColumns count="2">
    <tableColumn id="2" name="Document" dataDxfId="34"/>
    <tableColumn id="5" name="Notes" dataDxfId="33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X11"/>
  <sheetViews>
    <sheetView workbookViewId="0"/>
  </sheetViews>
  <sheetFormatPr defaultRowHeight="15" x14ac:dyDescent="0.25"/>
  <cols>
    <col min="1" max="1" width="17.5703125" style="43" bestFit="1" customWidth="1"/>
    <col min="2" max="2" width="3.42578125" style="43" bestFit="1" customWidth="1"/>
    <col min="3" max="5" width="1.85546875" style="43" bestFit="1" customWidth="1"/>
    <col min="6" max="6" width="4.140625" style="43" bestFit="1" customWidth="1"/>
    <col min="7" max="7" width="4.42578125" style="43" bestFit="1" customWidth="1"/>
    <col min="8" max="8" width="3.85546875" style="43" bestFit="1" customWidth="1"/>
    <col min="9" max="9" width="6.85546875" style="43" bestFit="1" customWidth="1"/>
    <col min="10" max="10" width="8.5703125" style="43" bestFit="1" customWidth="1"/>
    <col min="11" max="11" width="9.85546875" style="43" bestFit="1" customWidth="1"/>
    <col min="12" max="12" width="7.140625" style="43" bestFit="1" customWidth="1"/>
    <col min="13" max="14" width="5.7109375" style="43" bestFit="1" customWidth="1"/>
    <col min="15" max="17" width="6.5703125" style="43" bestFit="1" customWidth="1"/>
    <col min="18" max="18" width="4.42578125" style="43" bestFit="1" customWidth="1"/>
    <col min="19" max="19" width="11.28515625" style="43" bestFit="1" customWidth="1"/>
    <col min="20" max="20" width="11" style="43" bestFit="1" customWidth="1"/>
    <col min="21" max="21" width="8.5703125" style="43" bestFit="1" customWidth="1"/>
    <col min="22" max="22" width="9.5703125" style="43" bestFit="1" customWidth="1"/>
    <col min="23" max="23" width="8" style="43" bestFit="1" customWidth="1"/>
    <col min="24" max="24" width="10.5703125" style="43" bestFit="1" customWidth="1"/>
    <col min="25" max="25" width="4.42578125" style="43" bestFit="1" customWidth="1"/>
    <col min="26" max="26" width="3.28515625" style="43" bestFit="1" customWidth="1"/>
    <col min="27" max="29" width="1.85546875" style="43" bestFit="1" customWidth="1"/>
    <col min="30" max="30" width="4.140625" style="43" bestFit="1" customWidth="1"/>
    <col min="31" max="31" width="4.42578125" style="43" bestFit="1" customWidth="1"/>
    <col min="32" max="32" width="3.85546875" style="43" bestFit="1" customWidth="1"/>
    <col min="33" max="33" width="10.85546875" style="43" bestFit="1" customWidth="1"/>
    <col min="34" max="34" width="7.85546875" style="43" bestFit="1" customWidth="1"/>
    <col min="35" max="41" width="5.7109375" style="43" bestFit="1" customWidth="1"/>
    <col min="42" max="50" width="6.5703125" style="43" bestFit="1" customWidth="1"/>
    <col min="51" max="53" width="7.42578125" style="43" bestFit="1" customWidth="1"/>
    <col min="54" max="54" width="11.42578125" style="43" bestFit="1" customWidth="1"/>
    <col min="55" max="55" width="6.28515625" style="43" bestFit="1" customWidth="1"/>
    <col min="56" max="56" width="8.7109375" style="43"/>
    <col min="57" max="62" width="1.85546875" style="43" bestFit="1" customWidth="1"/>
    <col min="63" max="63" width="7.42578125" style="43" bestFit="1" customWidth="1"/>
    <col min="64" max="65" width="6.85546875" style="43" bestFit="1" customWidth="1"/>
    <col min="66" max="100" width="8.7109375" style="43"/>
    <col min="101" max="101" width="19.42578125" style="43" bestFit="1" customWidth="1"/>
    <col min="102" max="102" width="11.28515625" style="43" bestFit="1" customWidth="1"/>
    <col min="103" max="103" width="11" style="43" bestFit="1" customWidth="1"/>
    <col min="104" max="104" width="8.5703125" style="43" bestFit="1" customWidth="1"/>
    <col min="105" max="105" width="9.5703125" style="43" bestFit="1" customWidth="1"/>
    <col min="106" max="107" width="6.28515625" style="43" bestFit="1" customWidth="1"/>
    <col min="108" max="108" width="4.140625" style="43" bestFit="1" customWidth="1"/>
    <col min="109" max="110" width="7.42578125" style="43" bestFit="1" customWidth="1"/>
    <col min="111" max="112" width="6.28515625" style="43" bestFit="1" customWidth="1"/>
    <col min="113" max="113" width="4.140625" style="43" bestFit="1" customWidth="1"/>
    <col min="114" max="115" width="7.42578125" style="43" bestFit="1" customWidth="1"/>
    <col min="116" max="1500" width="8.7109375" style="43"/>
    <col min="1501" max="1501" width="22.85546875" style="43" bestFit="1" customWidth="1"/>
    <col min="1502" max="1502" width="11.28515625" style="43" bestFit="1" customWidth="1"/>
    <col min="1503" max="1503" width="11" style="43" bestFit="1" customWidth="1"/>
    <col min="1504" max="1504" width="8.5703125" style="43" bestFit="1" customWidth="1"/>
    <col min="1505" max="1505" width="9.5703125" style="43" bestFit="1" customWidth="1"/>
    <col min="1506" max="1506" width="7.42578125" style="43" bestFit="1" customWidth="1"/>
    <col min="1507" max="1600" width="8.7109375" style="43"/>
    <col min="1601" max="1601" width="13.7109375" style="43" bestFit="1" customWidth="1"/>
    <col min="1602" max="1602" width="3.42578125" style="43" bestFit="1" customWidth="1"/>
    <col min="1603" max="1603" width="6.28515625" style="43" bestFit="1" customWidth="1"/>
    <col min="1604" max="1604" width="6.85546875" style="43" bestFit="1" customWidth="1"/>
    <col min="1605" max="1605" width="7.140625" style="43" bestFit="1" customWidth="1"/>
    <col min="1606" max="1608" width="5.7109375" style="43" bestFit="1" customWidth="1"/>
    <col min="1609" max="1609" width="6.85546875" style="43" bestFit="1" customWidth="1"/>
    <col min="1610" max="1610" width="8.5703125" style="43" bestFit="1" customWidth="1"/>
    <col min="1611" max="1611" width="9.28515625" style="43" bestFit="1" customWidth="1"/>
    <col min="1612" max="1612" width="6.5703125" style="43" bestFit="1" customWidth="1"/>
    <col min="1613" max="1613" width="8.140625" style="43" bestFit="1" customWidth="1"/>
    <col min="1614" max="1614" width="4.5703125" style="43" bestFit="1" customWidth="1"/>
    <col min="1615" max="1617" width="6.85546875" style="43" bestFit="1" customWidth="1"/>
    <col min="1618" max="1618" width="6.5703125" style="43" bestFit="1" customWidth="1"/>
    <col min="1619" max="1619" width="11.28515625" style="43" bestFit="1" customWidth="1"/>
    <col min="1620" max="1620" width="11" style="43" bestFit="1" customWidth="1"/>
    <col min="1621" max="1621" width="8.5703125" style="43" bestFit="1" customWidth="1"/>
    <col min="1622" max="1622" width="9.5703125" style="43" bestFit="1" customWidth="1"/>
    <col min="1623" max="1623" width="6.5703125" style="43" bestFit="1" customWidth="1"/>
    <col min="1624" max="1624" width="6.85546875" style="43" bestFit="1" customWidth="1"/>
    <col min="1625" max="1900" width="8.7109375" style="43"/>
    <col min="1901" max="1901" width="23.28515625" style="43" bestFit="1" customWidth="1"/>
    <col min="1902" max="1902" width="11.28515625" style="43" bestFit="1" customWidth="1"/>
    <col min="1903" max="1903" width="11" style="43" bestFit="1" customWidth="1"/>
    <col min="1904" max="1904" width="8.5703125" style="43" bestFit="1" customWidth="1"/>
    <col min="1905" max="1905" width="9.5703125" style="43" bestFit="1" customWidth="1"/>
    <col min="1906" max="2000" width="8.7109375" style="43"/>
    <col min="2001" max="2001" width="20" style="43" bestFit="1" customWidth="1"/>
    <col min="2002" max="2002" width="11.28515625" style="43" bestFit="1" customWidth="1"/>
    <col min="2003" max="2003" width="11" style="43" bestFit="1" customWidth="1"/>
    <col min="2004" max="2004" width="8.5703125" style="43" bestFit="1" customWidth="1"/>
    <col min="2005" max="2005" width="9.5703125" style="43" bestFit="1" customWidth="1"/>
    <col min="2006" max="2006" width="6.28515625" style="43" bestFit="1" customWidth="1"/>
    <col min="2007" max="2007" width="6.5703125" style="43" bestFit="1" customWidth="1"/>
    <col min="2008" max="2008" width="10.5703125" style="43" bestFit="1" customWidth="1"/>
    <col min="2009" max="2009" width="9.5703125" style="43" bestFit="1" customWidth="1"/>
    <col min="2010" max="2010" width="6.5703125" style="43" bestFit="1" customWidth="1"/>
    <col min="2011" max="2011" width="5.28515625" style="43" bestFit="1" customWidth="1"/>
    <col min="2012" max="2012" width="17" style="43" bestFit="1" customWidth="1"/>
    <col min="2013" max="2100" width="8.7109375" style="43"/>
    <col min="2101" max="2101" width="17.5703125" style="43" bestFit="1" customWidth="1"/>
    <col min="2102" max="2102" width="11.28515625" style="43" bestFit="1" customWidth="1"/>
    <col min="2103" max="2103" width="11" style="43" bestFit="1" customWidth="1"/>
    <col min="2104" max="2104" width="8.5703125" style="43" bestFit="1" customWidth="1"/>
    <col min="2105" max="2105" width="9.5703125" style="43" bestFit="1" customWidth="1"/>
    <col min="2106" max="2109" width="8.7109375" style="43"/>
  </cols>
  <sheetData>
    <row r="1" spans="1:2520" s="51" customFormat="1" x14ac:dyDescent="0.25">
      <c r="A1" s="45" t="s">
        <v>95</v>
      </c>
      <c r="B1" s="45" t="s">
        <v>96</v>
      </c>
      <c r="C1" s="45">
        <v>1</v>
      </c>
      <c r="D1" s="45">
        <v>2</v>
      </c>
      <c r="E1" s="45">
        <v>3</v>
      </c>
      <c r="F1" s="45" t="s">
        <v>97</v>
      </c>
      <c r="G1" s="45" t="s">
        <v>98</v>
      </c>
      <c r="H1" s="45" t="s">
        <v>99</v>
      </c>
      <c r="I1" s="45" t="s">
        <v>100</v>
      </c>
      <c r="J1" s="45" t="s">
        <v>101</v>
      </c>
      <c r="K1" s="45" t="s">
        <v>102</v>
      </c>
      <c r="L1" s="45" t="s">
        <v>103</v>
      </c>
      <c r="M1" s="45" t="s">
        <v>104</v>
      </c>
      <c r="N1" s="45" t="s">
        <v>105</v>
      </c>
      <c r="O1" s="54" t="s">
        <v>106</v>
      </c>
      <c r="P1" s="45" t="s">
        <v>107</v>
      </c>
      <c r="Q1" s="45" t="s">
        <v>108</v>
      </c>
      <c r="R1" s="45" t="s">
        <v>109</v>
      </c>
      <c r="S1" s="45" t="s">
        <v>110</v>
      </c>
      <c r="T1" s="45" t="s">
        <v>111</v>
      </c>
      <c r="U1" s="45" t="s">
        <v>112</v>
      </c>
      <c r="V1" s="45" t="s">
        <v>113</v>
      </c>
      <c r="W1" s="45" t="s">
        <v>114</v>
      </c>
      <c r="X1" s="45" t="s">
        <v>115</v>
      </c>
      <c r="Y1" s="45" t="s">
        <v>116</v>
      </c>
      <c r="Z1" s="46" t="s">
        <v>117</v>
      </c>
      <c r="AA1" s="46">
        <v>1</v>
      </c>
      <c r="AB1" s="46">
        <v>2</v>
      </c>
      <c r="AC1" s="46">
        <v>3</v>
      </c>
      <c r="AD1" s="46" t="s">
        <v>97</v>
      </c>
      <c r="AE1" s="46" t="s">
        <v>98</v>
      </c>
      <c r="AF1" s="46" t="s">
        <v>99</v>
      </c>
      <c r="AG1" s="46" t="s">
        <v>118</v>
      </c>
      <c r="AH1" s="46" t="s">
        <v>119</v>
      </c>
      <c r="AI1" s="55" t="s">
        <v>120</v>
      </c>
      <c r="AJ1" s="55" t="s">
        <v>121</v>
      </c>
      <c r="AK1" s="55" t="s">
        <v>122</v>
      </c>
      <c r="AL1" s="55" t="s">
        <v>123</v>
      </c>
      <c r="AM1" s="55" t="s">
        <v>124</v>
      </c>
      <c r="AN1" s="55" t="s">
        <v>125</v>
      </c>
      <c r="AO1" s="55" t="s">
        <v>126</v>
      </c>
      <c r="AP1" s="55" t="s">
        <v>127</v>
      </c>
      <c r="AQ1" s="55" t="s">
        <v>128</v>
      </c>
      <c r="AR1" s="55" t="s">
        <v>129</v>
      </c>
      <c r="AS1" s="55" t="s">
        <v>130</v>
      </c>
      <c r="AT1" s="55" t="s">
        <v>131</v>
      </c>
      <c r="AU1" s="55" t="s">
        <v>132</v>
      </c>
      <c r="AV1" s="55" t="s">
        <v>133</v>
      </c>
      <c r="AW1" s="55" t="s">
        <v>134</v>
      </c>
      <c r="AX1" s="55" t="s">
        <v>135</v>
      </c>
      <c r="AY1" s="55" t="s">
        <v>136</v>
      </c>
      <c r="AZ1" s="55" t="s">
        <v>137</v>
      </c>
      <c r="BA1" s="55" t="s">
        <v>138</v>
      </c>
      <c r="BB1" s="56" t="s">
        <v>139</v>
      </c>
      <c r="BC1" s="56" t="s">
        <v>140</v>
      </c>
      <c r="BD1" s="44" t="s">
        <v>141</v>
      </c>
      <c r="BE1" s="45">
        <v>1</v>
      </c>
      <c r="BF1" s="45">
        <v>2</v>
      </c>
      <c r="BG1" s="45">
        <v>3</v>
      </c>
      <c r="BH1" s="46">
        <v>1</v>
      </c>
      <c r="BI1" s="46">
        <v>2</v>
      </c>
      <c r="BJ1" s="46">
        <v>3</v>
      </c>
      <c r="BK1" s="45" t="s">
        <v>142</v>
      </c>
      <c r="BL1" s="45" t="s">
        <v>143</v>
      </c>
      <c r="BM1" s="45" t="s">
        <v>144</v>
      </c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7" t="s">
        <v>145</v>
      </c>
      <c r="CX1" s="47" t="s">
        <v>110</v>
      </c>
      <c r="CY1" s="47" t="s">
        <v>111</v>
      </c>
      <c r="CZ1" s="48" t="s">
        <v>112</v>
      </c>
      <c r="DA1" s="47" t="s">
        <v>113</v>
      </c>
      <c r="DB1" s="48" t="s">
        <v>146</v>
      </c>
      <c r="DC1" s="48" t="s">
        <v>147</v>
      </c>
      <c r="DD1" s="48" t="s">
        <v>148</v>
      </c>
      <c r="DE1" s="48" t="s">
        <v>149</v>
      </c>
      <c r="DF1" s="48" t="s">
        <v>150</v>
      </c>
      <c r="DG1" s="48" t="s">
        <v>146</v>
      </c>
      <c r="DH1" s="48" t="s">
        <v>147</v>
      </c>
      <c r="DI1" s="48" t="s">
        <v>148</v>
      </c>
      <c r="DJ1" s="48" t="s">
        <v>149</v>
      </c>
      <c r="DK1" s="48" t="s">
        <v>150</v>
      </c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  <c r="IU1" s="48"/>
      <c r="IV1" s="48"/>
      <c r="IW1" s="48"/>
      <c r="IX1" s="48"/>
      <c r="IY1" s="48"/>
      <c r="IZ1" s="48"/>
      <c r="JA1" s="48"/>
      <c r="JB1" s="48"/>
      <c r="JC1" s="48"/>
      <c r="JD1" s="48"/>
      <c r="JE1" s="48"/>
      <c r="JF1" s="48"/>
      <c r="JG1" s="48"/>
      <c r="JH1" s="48"/>
      <c r="JI1" s="48"/>
      <c r="JJ1" s="48"/>
      <c r="JK1" s="48"/>
      <c r="JL1" s="48"/>
      <c r="JM1" s="48"/>
      <c r="JN1" s="48"/>
      <c r="JO1" s="48"/>
      <c r="JP1" s="48"/>
      <c r="JQ1" s="48"/>
      <c r="JR1" s="48"/>
      <c r="JS1" s="48"/>
      <c r="JT1" s="48"/>
      <c r="JU1" s="48"/>
      <c r="JV1" s="48"/>
      <c r="JW1" s="48"/>
      <c r="JX1" s="48"/>
      <c r="JY1" s="48"/>
      <c r="JZ1" s="48"/>
      <c r="KA1" s="48"/>
      <c r="KB1" s="48"/>
      <c r="KC1" s="48"/>
      <c r="KD1" s="48"/>
      <c r="KE1" s="48"/>
      <c r="KF1" s="48"/>
      <c r="KG1" s="48"/>
      <c r="KH1" s="48"/>
      <c r="KI1" s="48"/>
      <c r="KJ1" s="48"/>
      <c r="KK1" s="48"/>
      <c r="KL1" s="48"/>
      <c r="KM1" s="48"/>
      <c r="KN1" s="48"/>
      <c r="KO1" s="48"/>
      <c r="KP1" s="48"/>
      <c r="KQ1" s="48"/>
      <c r="KR1" s="48"/>
      <c r="KS1" s="48"/>
      <c r="KT1" s="48"/>
      <c r="KU1" s="48"/>
      <c r="KV1" s="48"/>
      <c r="KW1" s="48"/>
      <c r="KX1" s="48"/>
      <c r="KY1" s="48"/>
      <c r="KZ1" s="48"/>
      <c r="LA1" s="48"/>
      <c r="LB1" s="48"/>
      <c r="LC1" s="48"/>
      <c r="LD1" s="48"/>
      <c r="LE1" s="48"/>
      <c r="LF1" s="48"/>
      <c r="LG1" s="48"/>
      <c r="LH1" s="48"/>
      <c r="LI1" s="48"/>
      <c r="LJ1" s="48"/>
      <c r="LK1" s="48"/>
      <c r="LL1" s="48"/>
      <c r="LM1" s="48"/>
      <c r="LN1" s="48"/>
      <c r="LO1" s="48"/>
      <c r="LP1" s="48"/>
      <c r="LQ1" s="48"/>
      <c r="LR1" s="48"/>
      <c r="LS1" s="48"/>
      <c r="LT1" s="48"/>
      <c r="LU1" s="48"/>
      <c r="LV1" s="48"/>
      <c r="LW1" s="48"/>
      <c r="LX1" s="48"/>
      <c r="LY1" s="48"/>
      <c r="LZ1" s="48"/>
      <c r="MA1" s="48"/>
      <c r="MB1" s="48"/>
      <c r="MC1" s="48"/>
      <c r="MD1" s="48"/>
      <c r="ME1" s="48"/>
      <c r="MF1" s="48"/>
      <c r="MG1" s="48"/>
      <c r="MH1" s="48"/>
      <c r="MI1" s="48"/>
      <c r="MJ1" s="48"/>
      <c r="MK1" s="48"/>
      <c r="ML1" s="48"/>
      <c r="MM1" s="48"/>
      <c r="MN1" s="48"/>
      <c r="MO1" s="48"/>
      <c r="MP1" s="48"/>
      <c r="MQ1" s="48"/>
      <c r="MR1" s="48"/>
      <c r="MS1" s="48"/>
      <c r="MT1" s="48"/>
      <c r="MU1" s="48"/>
      <c r="MV1" s="48"/>
      <c r="MW1" s="48"/>
      <c r="MX1" s="48"/>
      <c r="MY1" s="48"/>
      <c r="MZ1" s="48"/>
      <c r="NA1" s="48"/>
      <c r="NB1" s="48"/>
      <c r="NC1" s="48"/>
      <c r="ND1" s="48"/>
      <c r="NE1" s="48"/>
      <c r="NF1" s="48"/>
      <c r="NG1" s="48"/>
      <c r="NH1" s="48"/>
      <c r="NI1" s="48"/>
      <c r="NJ1" s="48"/>
      <c r="NK1" s="48"/>
      <c r="NL1" s="48"/>
      <c r="NM1" s="48"/>
      <c r="NN1" s="48"/>
      <c r="NO1" s="48"/>
      <c r="NP1" s="48"/>
      <c r="NQ1" s="48"/>
      <c r="NR1" s="48"/>
      <c r="NS1" s="48"/>
      <c r="NT1" s="48"/>
      <c r="NU1" s="48"/>
      <c r="NV1" s="48"/>
      <c r="NW1" s="48"/>
      <c r="NX1" s="48"/>
      <c r="NY1" s="48"/>
      <c r="NZ1" s="48"/>
      <c r="OA1" s="48"/>
      <c r="OB1" s="48"/>
      <c r="OC1" s="48"/>
      <c r="OD1" s="48"/>
      <c r="OE1" s="48"/>
      <c r="OF1" s="48"/>
      <c r="OG1" s="48"/>
      <c r="OH1" s="48"/>
      <c r="OI1" s="48"/>
      <c r="OJ1" s="48"/>
      <c r="OK1" s="48"/>
      <c r="OL1" s="48"/>
      <c r="OM1" s="48"/>
      <c r="ON1" s="48"/>
      <c r="OO1" s="48"/>
      <c r="OP1" s="48"/>
      <c r="OQ1" s="48"/>
      <c r="OR1" s="48"/>
      <c r="OS1" s="48"/>
      <c r="OT1" s="48"/>
      <c r="OU1" s="48"/>
      <c r="OV1" s="48"/>
      <c r="OW1" s="48"/>
      <c r="OX1" s="48"/>
      <c r="OY1" s="48"/>
      <c r="OZ1" s="48"/>
      <c r="PA1" s="48"/>
      <c r="PB1" s="48"/>
      <c r="PC1" s="48"/>
      <c r="PD1" s="48"/>
      <c r="PE1" s="48"/>
      <c r="PF1" s="48"/>
      <c r="PG1" s="48"/>
      <c r="PH1" s="48"/>
      <c r="PI1" s="48"/>
      <c r="PJ1" s="48"/>
      <c r="PK1" s="48"/>
      <c r="PL1" s="48"/>
      <c r="PM1" s="48"/>
      <c r="PN1" s="48"/>
      <c r="PO1" s="48"/>
      <c r="PP1" s="48"/>
      <c r="PQ1" s="48"/>
      <c r="PR1" s="48"/>
      <c r="PS1" s="48"/>
      <c r="PT1" s="48"/>
      <c r="PU1" s="48"/>
      <c r="PV1" s="48"/>
      <c r="PW1" s="48"/>
      <c r="PX1" s="48"/>
      <c r="PY1" s="48"/>
      <c r="PZ1" s="48"/>
      <c r="QA1" s="48"/>
      <c r="QB1" s="48"/>
      <c r="QC1" s="48"/>
      <c r="QD1" s="48"/>
      <c r="QE1" s="48"/>
      <c r="QF1" s="48"/>
      <c r="QG1" s="48"/>
      <c r="QH1" s="48"/>
      <c r="QI1" s="48"/>
      <c r="QJ1" s="48"/>
      <c r="QK1" s="48"/>
      <c r="QL1" s="48"/>
      <c r="QM1" s="48"/>
      <c r="QN1" s="48"/>
      <c r="QO1" s="48"/>
      <c r="QP1" s="48"/>
      <c r="QQ1" s="48"/>
      <c r="QR1" s="48"/>
      <c r="QS1" s="48"/>
      <c r="QT1" s="48"/>
      <c r="QU1" s="48"/>
      <c r="QV1" s="48"/>
      <c r="QW1" s="48"/>
      <c r="QX1" s="48"/>
      <c r="QY1" s="48"/>
      <c r="QZ1" s="48"/>
      <c r="RA1" s="48"/>
      <c r="RB1" s="48"/>
      <c r="RC1" s="48"/>
      <c r="RD1" s="48"/>
      <c r="RE1" s="48"/>
      <c r="RF1" s="48"/>
      <c r="RG1" s="48"/>
      <c r="RH1" s="48"/>
      <c r="RI1" s="48"/>
      <c r="RJ1" s="48"/>
      <c r="RK1" s="48"/>
      <c r="RL1" s="48"/>
      <c r="RM1" s="48"/>
      <c r="RN1" s="48"/>
      <c r="RO1" s="48"/>
      <c r="RP1" s="48"/>
      <c r="RQ1" s="48"/>
      <c r="RR1" s="48"/>
      <c r="RS1" s="48"/>
      <c r="RT1" s="48"/>
      <c r="RU1" s="48"/>
      <c r="RV1" s="48"/>
      <c r="RW1" s="48"/>
      <c r="RX1" s="48"/>
      <c r="RY1" s="48"/>
      <c r="RZ1" s="48"/>
      <c r="SA1" s="48"/>
      <c r="SB1" s="48"/>
      <c r="SC1" s="48"/>
      <c r="SD1" s="48"/>
      <c r="SE1" s="48"/>
      <c r="SF1" s="48"/>
      <c r="SG1" s="48"/>
      <c r="SH1" s="48"/>
      <c r="SI1" s="48"/>
      <c r="SJ1" s="48"/>
      <c r="SK1" s="48"/>
      <c r="SL1" s="48"/>
      <c r="SM1" s="48"/>
      <c r="SN1" s="48"/>
      <c r="SO1" s="48"/>
      <c r="SP1" s="48"/>
      <c r="SQ1" s="48"/>
      <c r="SR1" s="48"/>
      <c r="SS1" s="48"/>
      <c r="ST1" s="48"/>
      <c r="SU1" s="48"/>
      <c r="SV1" s="48"/>
      <c r="SW1" s="48"/>
      <c r="SX1" s="48"/>
      <c r="SY1" s="48"/>
      <c r="SZ1" s="48"/>
      <c r="TA1" s="48"/>
      <c r="TB1" s="48"/>
      <c r="TC1" s="48"/>
      <c r="TD1" s="48"/>
      <c r="TE1" s="48"/>
      <c r="TF1" s="48"/>
      <c r="TG1" s="48"/>
      <c r="TH1" s="48"/>
      <c r="TI1" s="48"/>
      <c r="TJ1" s="48"/>
      <c r="TK1" s="48"/>
      <c r="TL1" s="48"/>
      <c r="TM1" s="48"/>
      <c r="TN1" s="48"/>
      <c r="TO1" s="48"/>
      <c r="TP1" s="48"/>
      <c r="TQ1" s="48"/>
      <c r="TR1" s="48"/>
      <c r="TS1" s="48"/>
      <c r="TT1" s="48"/>
      <c r="TU1" s="48"/>
      <c r="TV1" s="48"/>
      <c r="TW1" s="48"/>
      <c r="TX1" s="48"/>
      <c r="TY1" s="48"/>
      <c r="TZ1" s="48"/>
      <c r="UA1" s="48"/>
      <c r="UB1" s="48"/>
      <c r="UC1" s="48"/>
      <c r="UD1" s="48"/>
      <c r="UE1" s="48"/>
      <c r="UF1" s="48"/>
      <c r="UG1" s="48"/>
      <c r="UH1" s="48"/>
      <c r="UI1" s="48"/>
      <c r="UJ1" s="48"/>
      <c r="UK1" s="48"/>
      <c r="UL1" s="48"/>
      <c r="UM1" s="48"/>
      <c r="UN1" s="48"/>
      <c r="UO1" s="48"/>
      <c r="UP1" s="48"/>
      <c r="UQ1" s="48"/>
      <c r="UR1" s="48"/>
      <c r="US1" s="48"/>
      <c r="UT1" s="48"/>
      <c r="UU1" s="48"/>
      <c r="UV1" s="48"/>
      <c r="UW1" s="48"/>
      <c r="UX1" s="48"/>
      <c r="UY1" s="48"/>
      <c r="UZ1" s="48"/>
      <c r="VA1" s="48"/>
      <c r="VB1" s="48"/>
      <c r="VC1" s="48"/>
      <c r="VD1" s="48"/>
      <c r="VE1" s="48"/>
      <c r="VF1" s="48"/>
      <c r="VG1" s="48"/>
      <c r="VH1" s="48"/>
      <c r="VI1" s="48"/>
      <c r="VJ1" s="48"/>
      <c r="VK1" s="48"/>
      <c r="VL1" s="48"/>
      <c r="VM1" s="48"/>
      <c r="VN1" s="48"/>
      <c r="VO1" s="48"/>
      <c r="VP1" s="48"/>
      <c r="VQ1" s="48"/>
      <c r="VR1" s="48"/>
      <c r="VS1" s="48"/>
      <c r="VT1" s="48"/>
      <c r="VU1" s="48"/>
      <c r="VV1" s="48"/>
      <c r="VW1" s="48"/>
      <c r="VX1" s="48"/>
      <c r="VY1" s="48"/>
      <c r="VZ1" s="48"/>
      <c r="WA1" s="48"/>
      <c r="WB1" s="48"/>
      <c r="WC1" s="48"/>
      <c r="WD1" s="48"/>
      <c r="WE1" s="48"/>
      <c r="WF1" s="48"/>
      <c r="WG1" s="48"/>
      <c r="WH1" s="48"/>
      <c r="WI1" s="48"/>
      <c r="WJ1" s="48"/>
      <c r="WK1" s="48"/>
      <c r="WL1" s="48"/>
      <c r="WM1" s="48"/>
      <c r="WN1" s="48"/>
      <c r="WO1" s="48"/>
      <c r="WP1" s="48"/>
      <c r="WQ1" s="48"/>
      <c r="WR1" s="48"/>
      <c r="WS1" s="48"/>
      <c r="WT1" s="48"/>
      <c r="WU1" s="48"/>
      <c r="WV1" s="48"/>
      <c r="WW1" s="48"/>
      <c r="WX1" s="48"/>
      <c r="WY1" s="48"/>
      <c r="WZ1" s="48"/>
      <c r="XA1" s="48"/>
      <c r="XB1" s="48"/>
      <c r="XC1" s="48"/>
      <c r="XD1" s="48"/>
      <c r="XE1" s="48"/>
      <c r="XF1" s="48"/>
      <c r="XG1" s="48"/>
      <c r="XH1" s="48"/>
      <c r="XI1" s="48"/>
      <c r="XJ1" s="48"/>
      <c r="XK1" s="48"/>
      <c r="XL1" s="48"/>
      <c r="XM1" s="48"/>
      <c r="XN1" s="48"/>
      <c r="XO1" s="48"/>
      <c r="XP1" s="48"/>
      <c r="XQ1" s="48"/>
      <c r="XR1" s="48"/>
      <c r="XS1" s="48"/>
      <c r="XT1" s="48"/>
      <c r="XU1" s="48"/>
      <c r="XV1" s="48"/>
      <c r="XW1" s="48"/>
      <c r="XX1" s="48"/>
      <c r="XY1" s="48"/>
      <c r="XZ1" s="48"/>
      <c r="YA1" s="48"/>
      <c r="YB1" s="48"/>
      <c r="YC1" s="48"/>
      <c r="YD1" s="48"/>
      <c r="YE1" s="48"/>
      <c r="YF1" s="48"/>
      <c r="YG1" s="48"/>
      <c r="YH1" s="48"/>
      <c r="YI1" s="48"/>
      <c r="YJ1" s="48"/>
      <c r="YK1" s="48"/>
      <c r="YL1" s="48"/>
      <c r="YM1" s="48"/>
      <c r="YN1" s="48"/>
      <c r="YO1" s="48"/>
      <c r="YP1" s="48"/>
      <c r="YQ1" s="48"/>
      <c r="YR1" s="48"/>
      <c r="YS1" s="48"/>
      <c r="YT1" s="48"/>
      <c r="YU1" s="48"/>
      <c r="YV1" s="48"/>
      <c r="YW1" s="48"/>
      <c r="YX1" s="48"/>
      <c r="YY1" s="48"/>
      <c r="YZ1" s="48"/>
      <c r="ZA1" s="48"/>
      <c r="ZB1" s="48"/>
      <c r="ZC1" s="48"/>
      <c r="ZD1" s="48"/>
      <c r="ZE1" s="48"/>
      <c r="ZF1" s="48"/>
      <c r="ZG1" s="48"/>
      <c r="ZH1" s="48"/>
      <c r="ZI1" s="48"/>
      <c r="ZJ1" s="48"/>
      <c r="ZK1" s="48"/>
      <c r="ZL1" s="48"/>
      <c r="ZM1" s="48"/>
      <c r="ZN1" s="48"/>
      <c r="ZO1" s="48"/>
      <c r="ZP1" s="48"/>
      <c r="ZQ1" s="48"/>
      <c r="ZR1" s="48"/>
      <c r="ZS1" s="48"/>
      <c r="ZT1" s="48"/>
      <c r="ZU1" s="48"/>
      <c r="ZV1" s="48"/>
      <c r="ZW1" s="48"/>
      <c r="ZX1" s="48"/>
      <c r="ZY1" s="48"/>
      <c r="ZZ1" s="48"/>
      <c r="AAA1" s="48"/>
      <c r="AAB1" s="48"/>
      <c r="AAC1" s="48"/>
      <c r="AAD1" s="48"/>
      <c r="AAE1" s="48"/>
      <c r="AAF1" s="48"/>
      <c r="AAG1" s="48"/>
      <c r="AAH1" s="48"/>
      <c r="AAI1" s="48"/>
      <c r="AAJ1" s="48"/>
      <c r="AAK1" s="48"/>
      <c r="AAL1" s="48"/>
      <c r="AAM1" s="48"/>
      <c r="AAN1" s="48"/>
      <c r="AAO1" s="48"/>
      <c r="AAP1" s="48"/>
      <c r="AAQ1" s="48"/>
      <c r="AAR1" s="48"/>
      <c r="AAS1" s="48"/>
      <c r="AAT1" s="48"/>
      <c r="AAU1" s="48"/>
      <c r="AAV1" s="48"/>
      <c r="AAW1" s="48"/>
      <c r="AAX1" s="48"/>
      <c r="AAY1" s="48"/>
      <c r="AAZ1" s="48"/>
      <c r="ABA1" s="48"/>
      <c r="ABB1" s="48"/>
      <c r="ABC1" s="48"/>
      <c r="ABD1" s="48"/>
      <c r="ABE1" s="48"/>
      <c r="ABF1" s="48"/>
      <c r="ABG1" s="48"/>
      <c r="ABH1" s="48"/>
      <c r="ABI1" s="48"/>
      <c r="ABJ1" s="48"/>
      <c r="ABK1" s="48"/>
      <c r="ABL1" s="48"/>
      <c r="ABM1" s="48"/>
      <c r="ABN1" s="48"/>
      <c r="ABO1" s="48"/>
      <c r="ABP1" s="48"/>
      <c r="ABQ1" s="48"/>
      <c r="ABR1" s="48"/>
      <c r="ABS1" s="48"/>
      <c r="ABT1" s="48"/>
      <c r="ABU1" s="48"/>
      <c r="ABV1" s="48"/>
      <c r="ABW1" s="48"/>
      <c r="ABX1" s="48"/>
      <c r="ABY1" s="48"/>
      <c r="ABZ1" s="48"/>
      <c r="ACA1" s="48"/>
      <c r="ACB1" s="48"/>
      <c r="ACC1" s="48"/>
      <c r="ACD1" s="48"/>
      <c r="ACE1" s="48"/>
      <c r="ACF1" s="48"/>
      <c r="ACG1" s="48"/>
      <c r="ACH1" s="48"/>
      <c r="ACI1" s="48"/>
      <c r="ACJ1" s="48"/>
      <c r="ACK1" s="48"/>
      <c r="ACL1" s="48"/>
      <c r="ACM1" s="48"/>
      <c r="ACN1" s="48"/>
      <c r="ACO1" s="48"/>
      <c r="ACP1" s="48"/>
      <c r="ACQ1" s="48"/>
      <c r="ACR1" s="48"/>
      <c r="ACS1" s="48"/>
      <c r="ACT1" s="48"/>
      <c r="ACU1" s="48"/>
      <c r="ACV1" s="48"/>
      <c r="ACW1" s="48"/>
      <c r="ACX1" s="48"/>
      <c r="ACY1" s="48"/>
      <c r="ACZ1" s="48"/>
      <c r="ADA1" s="48"/>
      <c r="ADB1" s="48"/>
      <c r="ADC1" s="48"/>
      <c r="ADD1" s="48"/>
      <c r="ADE1" s="48"/>
      <c r="ADF1" s="48"/>
      <c r="ADG1" s="48"/>
      <c r="ADH1" s="48"/>
      <c r="ADI1" s="48"/>
      <c r="ADJ1" s="48"/>
      <c r="ADK1" s="48"/>
      <c r="ADL1" s="48"/>
      <c r="ADM1" s="48"/>
      <c r="ADN1" s="48"/>
      <c r="ADO1" s="48"/>
      <c r="ADP1" s="48"/>
      <c r="ADQ1" s="48"/>
      <c r="ADR1" s="48"/>
      <c r="ADS1" s="48"/>
      <c r="ADT1" s="48"/>
      <c r="ADU1" s="48"/>
      <c r="ADV1" s="48"/>
      <c r="ADW1" s="48"/>
      <c r="ADX1" s="48"/>
      <c r="ADY1" s="48"/>
      <c r="ADZ1" s="48"/>
      <c r="AEA1" s="48"/>
      <c r="AEB1" s="48"/>
      <c r="AEC1" s="48"/>
      <c r="AED1" s="48"/>
      <c r="AEE1" s="48"/>
      <c r="AEF1" s="48"/>
      <c r="AEG1" s="48"/>
      <c r="AEH1" s="48"/>
      <c r="AEI1" s="48"/>
      <c r="AEJ1" s="48"/>
      <c r="AEK1" s="48"/>
      <c r="AEL1" s="48"/>
      <c r="AEM1" s="48"/>
      <c r="AEN1" s="48"/>
      <c r="AEO1" s="48"/>
      <c r="AEP1" s="48"/>
      <c r="AEQ1" s="48"/>
      <c r="AER1" s="48"/>
      <c r="AES1" s="48"/>
      <c r="AET1" s="48"/>
      <c r="AEU1" s="48"/>
      <c r="AEV1" s="48"/>
      <c r="AEW1" s="48"/>
      <c r="AEX1" s="48"/>
      <c r="AEY1" s="48"/>
      <c r="AEZ1" s="48"/>
      <c r="AFA1" s="48"/>
      <c r="AFB1" s="48"/>
      <c r="AFC1" s="48"/>
      <c r="AFD1" s="48"/>
      <c r="AFE1" s="48"/>
      <c r="AFF1" s="48"/>
      <c r="AFG1" s="48"/>
      <c r="AFH1" s="48"/>
      <c r="AFI1" s="48"/>
      <c r="AFJ1" s="48"/>
      <c r="AFK1" s="48"/>
      <c r="AFL1" s="48"/>
      <c r="AFM1" s="48"/>
      <c r="AFN1" s="48"/>
      <c r="AFO1" s="48"/>
      <c r="AFP1" s="48"/>
      <c r="AFQ1" s="48"/>
      <c r="AFR1" s="48"/>
      <c r="AFS1" s="48"/>
      <c r="AFT1" s="48"/>
      <c r="AFU1" s="48"/>
      <c r="AFV1" s="48"/>
      <c r="AFW1" s="48"/>
      <c r="AFX1" s="48"/>
      <c r="AFY1" s="48"/>
      <c r="AFZ1" s="48"/>
      <c r="AGA1" s="48"/>
      <c r="AGB1" s="48"/>
      <c r="AGC1" s="48"/>
      <c r="AGD1" s="48"/>
      <c r="AGE1" s="48"/>
      <c r="AGF1" s="48"/>
      <c r="AGG1" s="48"/>
      <c r="AGH1" s="48"/>
      <c r="AGI1" s="48"/>
      <c r="AGJ1" s="48"/>
      <c r="AGK1" s="48"/>
      <c r="AGL1" s="48"/>
      <c r="AGM1" s="48"/>
      <c r="AGN1" s="48"/>
      <c r="AGO1" s="48"/>
      <c r="AGP1" s="48"/>
      <c r="AGQ1" s="48"/>
      <c r="AGR1" s="48"/>
      <c r="AGS1" s="48"/>
      <c r="AGT1" s="48"/>
      <c r="AGU1" s="48"/>
      <c r="AGV1" s="48"/>
      <c r="AGW1" s="48"/>
      <c r="AGX1" s="48"/>
      <c r="AGY1" s="48"/>
      <c r="AGZ1" s="48"/>
      <c r="AHA1" s="48"/>
      <c r="AHB1" s="48"/>
      <c r="AHC1" s="48"/>
      <c r="AHD1" s="48"/>
      <c r="AHE1" s="48"/>
      <c r="AHF1" s="48"/>
      <c r="AHG1" s="48"/>
      <c r="AHH1" s="48"/>
      <c r="AHI1" s="48"/>
      <c r="AHJ1" s="48"/>
      <c r="AHK1" s="48"/>
      <c r="AHL1" s="48"/>
      <c r="AHM1" s="48"/>
      <c r="AHN1" s="48"/>
      <c r="AHO1" s="48"/>
      <c r="AHP1" s="48"/>
      <c r="AHQ1" s="48"/>
      <c r="AHR1" s="48"/>
      <c r="AHS1" s="48"/>
      <c r="AHT1" s="48"/>
      <c r="AHU1" s="48"/>
      <c r="AHV1" s="48"/>
      <c r="AHW1" s="48"/>
      <c r="AHX1" s="48"/>
      <c r="AHY1" s="48"/>
      <c r="AHZ1" s="48"/>
      <c r="AIA1" s="48"/>
      <c r="AIB1" s="48"/>
      <c r="AIC1" s="48"/>
      <c r="AID1" s="48"/>
      <c r="AIE1" s="48"/>
      <c r="AIF1" s="48"/>
      <c r="AIG1" s="48"/>
      <c r="AIH1" s="48"/>
      <c r="AII1" s="48"/>
      <c r="AIJ1" s="48"/>
      <c r="AIK1" s="48"/>
      <c r="AIL1" s="48"/>
      <c r="AIM1" s="48"/>
      <c r="AIN1" s="48"/>
      <c r="AIO1" s="48"/>
      <c r="AIP1" s="48"/>
      <c r="AIQ1" s="48"/>
      <c r="AIR1" s="48"/>
      <c r="AIS1" s="48"/>
      <c r="AIT1" s="48"/>
      <c r="AIU1" s="48"/>
      <c r="AIV1" s="48"/>
      <c r="AIW1" s="48"/>
      <c r="AIX1" s="48"/>
      <c r="AIY1" s="48"/>
      <c r="AIZ1" s="48"/>
      <c r="AJA1" s="48"/>
      <c r="AJB1" s="48"/>
      <c r="AJC1" s="48"/>
      <c r="AJD1" s="48"/>
      <c r="AJE1" s="48"/>
      <c r="AJF1" s="48"/>
      <c r="AJG1" s="48"/>
      <c r="AJH1" s="48"/>
      <c r="AJI1" s="48"/>
      <c r="AJJ1" s="48"/>
      <c r="AJK1" s="48"/>
      <c r="AJL1" s="48"/>
      <c r="AJM1" s="48"/>
      <c r="AJN1" s="48"/>
      <c r="AJO1" s="48"/>
      <c r="AJP1" s="48"/>
      <c r="AJQ1" s="48"/>
      <c r="AJR1" s="48"/>
      <c r="AJS1" s="48"/>
      <c r="AJT1" s="48"/>
      <c r="AJU1" s="48"/>
      <c r="AJV1" s="48"/>
      <c r="AJW1" s="48"/>
      <c r="AJX1" s="48"/>
      <c r="AJY1" s="48"/>
      <c r="AJZ1" s="48"/>
      <c r="AKA1" s="48"/>
      <c r="AKB1" s="48"/>
      <c r="AKC1" s="48"/>
      <c r="AKD1" s="48"/>
      <c r="AKE1" s="48"/>
      <c r="AKF1" s="48"/>
      <c r="AKG1" s="48"/>
      <c r="AKH1" s="48"/>
      <c r="AKI1" s="48"/>
      <c r="AKJ1" s="48"/>
      <c r="AKK1" s="48"/>
      <c r="AKL1" s="48"/>
      <c r="AKM1" s="48"/>
      <c r="AKN1" s="48"/>
      <c r="AKO1" s="48"/>
      <c r="AKP1" s="48"/>
      <c r="AKQ1" s="48"/>
      <c r="AKR1" s="48"/>
      <c r="AKS1" s="48"/>
      <c r="AKT1" s="48"/>
      <c r="AKU1" s="48"/>
      <c r="AKV1" s="48"/>
      <c r="AKW1" s="48"/>
      <c r="AKX1" s="48"/>
      <c r="AKY1" s="48"/>
      <c r="AKZ1" s="48"/>
      <c r="ALA1" s="48"/>
      <c r="ALB1" s="48"/>
      <c r="ALC1" s="48"/>
      <c r="ALD1" s="48"/>
      <c r="ALE1" s="48"/>
      <c r="ALF1" s="48"/>
      <c r="ALG1" s="48"/>
      <c r="ALH1" s="48"/>
      <c r="ALI1" s="48"/>
      <c r="ALJ1" s="48"/>
      <c r="ALK1" s="48"/>
      <c r="ALL1" s="48"/>
      <c r="ALM1" s="48"/>
      <c r="ALN1" s="48"/>
      <c r="ALO1" s="48"/>
      <c r="ALP1" s="48"/>
      <c r="ALQ1" s="48"/>
      <c r="ALR1" s="48"/>
      <c r="ALS1" s="48"/>
      <c r="ALT1" s="48"/>
      <c r="ALU1" s="48"/>
      <c r="ALV1" s="48"/>
      <c r="ALW1" s="48"/>
      <c r="ALX1" s="48"/>
      <c r="ALY1" s="48"/>
      <c r="ALZ1" s="48"/>
      <c r="AMA1" s="48"/>
      <c r="AMB1" s="48"/>
      <c r="AMC1" s="48"/>
      <c r="AMD1" s="48"/>
      <c r="AME1" s="48"/>
      <c r="AMF1" s="48"/>
      <c r="AMG1" s="48"/>
      <c r="AMH1" s="48"/>
      <c r="AMI1" s="48"/>
      <c r="AMJ1" s="48"/>
      <c r="AMK1" s="48"/>
      <c r="AML1" s="48"/>
      <c r="AMM1" s="48"/>
      <c r="AMN1" s="48"/>
      <c r="AMO1" s="48"/>
      <c r="AMP1" s="48"/>
      <c r="AMQ1" s="48"/>
      <c r="AMR1" s="48"/>
      <c r="AMS1" s="48"/>
      <c r="AMT1" s="48"/>
      <c r="AMU1" s="48"/>
      <c r="AMV1" s="48"/>
      <c r="AMW1" s="48"/>
      <c r="AMX1" s="48"/>
      <c r="AMY1" s="48"/>
      <c r="AMZ1" s="48"/>
      <c r="ANA1" s="48"/>
      <c r="ANB1" s="48"/>
      <c r="ANC1" s="48"/>
      <c r="AND1" s="48"/>
      <c r="ANE1" s="48"/>
      <c r="ANF1" s="48"/>
      <c r="ANG1" s="48"/>
      <c r="ANH1" s="48"/>
      <c r="ANI1" s="48"/>
      <c r="ANJ1" s="48"/>
      <c r="ANK1" s="48"/>
      <c r="ANL1" s="48"/>
      <c r="ANM1" s="48"/>
      <c r="ANN1" s="48"/>
      <c r="ANO1" s="48"/>
      <c r="ANP1" s="48"/>
      <c r="ANQ1" s="48"/>
      <c r="ANR1" s="48"/>
      <c r="ANS1" s="48"/>
      <c r="ANT1" s="48"/>
      <c r="ANU1" s="48"/>
      <c r="ANV1" s="48"/>
      <c r="ANW1" s="48"/>
      <c r="ANX1" s="48"/>
      <c r="ANY1" s="48"/>
      <c r="ANZ1" s="48"/>
      <c r="AOA1" s="48"/>
      <c r="AOB1" s="48"/>
      <c r="AOC1" s="48"/>
      <c r="AOD1" s="48"/>
      <c r="AOE1" s="48"/>
      <c r="AOF1" s="48"/>
      <c r="AOG1" s="48"/>
      <c r="AOH1" s="48"/>
      <c r="AOI1" s="48"/>
      <c r="AOJ1" s="48"/>
      <c r="AOK1" s="48"/>
      <c r="AOL1" s="48"/>
      <c r="AOM1" s="48"/>
      <c r="AON1" s="48"/>
      <c r="AOO1" s="48"/>
      <c r="AOP1" s="48"/>
      <c r="AOQ1" s="48"/>
      <c r="AOR1" s="48"/>
      <c r="AOS1" s="48"/>
      <c r="AOT1" s="48"/>
      <c r="AOU1" s="48"/>
      <c r="AOV1" s="48"/>
      <c r="AOW1" s="48"/>
      <c r="AOX1" s="48"/>
      <c r="AOY1" s="48"/>
      <c r="AOZ1" s="48"/>
      <c r="APA1" s="48"/>
      <c r="APB1" s="48"/>
      <c r="APC1" s="48"/>
      <c r="APD1" s="48"/>
      <c r="APE1" s="48"/>
      <c r="APF1" s="48"/>
      <c r="APG1" s="48"/>
      <c r="APH1" s="48"/>
      <c r="API1" s="48"/>
      <c r="APJ1" s="48"/>
      <c r="APK1" s="48"/>
      <c r="APL1" s="48"/>
      <c r="APM1" s="48"/>
      <c r="APN1" s="48"/>
      <c r="APO1" s="48"/>
      <c r="APP1" s="48"/>
      <c r="APQ1" s="48"/>
      <c r="APR1" s="48"/>
      <c r="APS1" s="48"/>
      <c r="APT1" s="48"/>
      <c r="APU1" s="48"/>
      <c r="APV1" s="48"/>
      <c r="APW1" s="48"/>
      <c r="APX1" s="48"/>
      <c r="APY1" s="48"/>
      <c r="APZ1" s="48"/>
      <c r="AQA1" s="48"/>
      <c r="AQB1" s="48"/>
      <c r="AQC1" s="48"/>
      <c r="AQD1" s="48"/>
      <c r="AQE1" s="48"/>
      <c r="AQF1" s="48"/>
      <c r="AQG1" s="48"/>
      <c r="AQH1" s="48"/>
      <c r="AQI1" s="48"/>
      <c r="AQJ1" s="48"/>
      <c r="AQK1" s="48"/>
      <c r="AQL1" s="48"/>
      <c r="AQM1" s="48"/>
      <c r="AQN1" s="48"/>
      <c r="AQO1" s="48"/>
      <c r="AQP1" s="48"/>
      <c r="AQQ1" s="48"/>
      <c r="AQR1" s="48"/>
      <c r="AQS1" s="48"/>
      <c r="AQT1" s="48"/>
      <c r="AQU1" s="48"/>
      <c r="AQV1" s="48"/>
      <c r="AQW1" s="48"/>
      <c r="AQX1" s="48"/>
      <c r="AQY1" s="48"/>
      <c r="AQZ1" s="48"/>
      <c r="ARA1" s="48"/>
      <c r="ARB1" s="48"/>
      <c r="ARC1" s="48"/>
      <c r="ARD1" s="48"/>
      <c r="ARE1" s="48"/>
      <c r="ARF1" s="48"/>
      <c r="ARG1" s="48"/>
      <c r="ARH1" s="48"/>
      <c r="ARI1" s="48"/>
      <c r="ARJ1" s="48"/>
      <c r="ARK1" s="48"/>
      <c r="ARL1" s="48"/>
      <c r="ARM1" s="48"/>
      <c r="ARN1" s="48"/>
      <c r="ARO1" s="48"/>
      <c r="ARP1" s="48"/>
      <c r="ARQ1" s="48"/>
      <c r="ARR1" s="48"/>
      <c r="ARS1" s="48"/>
      <c r="ART1" s="48"/>
      <c r="ARU1" s="48"/>
      <c r="ARV1" s="48"/>
      <c r="ARW1" s="48"/>
      <c r="ARX1" s="48"/>
      <c r="ARY1" s="48"/>
      <c r="ARZ1" s="48"/>
      <c r="ASA1" s="48"/>
      <c r="ASB1" s="48"/>
      <c r="ASC1" s="48"/>
      <c r="ASD1" s="48"/>
      <c r="ASE1" s="48"/>
      <c r="ASF1" s="48"/>
      <c r="ASG1" s="48"/>
      <c r="ASH1" s="48"/>
      <c r="ASI1" s="48"/>
      <c r="ASJ1" s="48"/>
      <c r="ASK1" s="48"/>
      <c r="ASL1" s="48"/>
      <c r="ASM1" s="48"/>
      <c r="ASN1" s="48"/>
      <c r="ASO1" s="48"/>
      <c r="ASP1" s="48"/>
      <c r="ASQ1" s="48"/>
      <c r="ASR1" s="48"/>
      <c r="ASS1" s="48"/>
      <c r="AST1" s="48"/>
      <c r="ASU1" s="48"/>
      <c r="ASV1" s="48"/>
      <c r="ASW1" s="48"/>
      <c r="ASX1" s="48"/>
      <c r="ASY1" s="48"/>
      <c r="ASZ1" s="48"/>
      <c r="ATA1" s="48"/>
      <c r="ATB1" s="48"/>
      <c r="ATC1" s="48"/>
      <c r="ATD1" s="48"/>
      <c r="ATE1" s="48"/>
      <c r="ATF1" s="48"/>
      <c r="ATG1" s="48"/>
      <c r="ATH1" s="48"/>
      <c r="ATI1" s="48"/>
      <c r="ATJ1" s="48"/>
      <c r="ATK1" s="48"/>
      <c r="ATL1" s="48"/>
      <c r="ATM1" s="48"/>
      <c r="ATN1" s="48"/>
      <c r="ATO1" s="48"/>
      <c r="ATP1" s="48"/>
      <c r="ATQ1" s="48"/>
      <c r="ATR1" s="48"/>
      <c r="ATS1" s="48"/>
      <c r="ATT1" s="48"/>
      <c r="ATU1" s="48"/>
      <c r="ATV1" s="48"/>
      <c r="ATW1" s="48"/>
      <c r="ATX1" s="48"/>
      <c r="ATY1" s="48"/>
      <c r="ATZ1" s="48"/>
      <c r="AUA1" s="48"/>
      <c r="AUB1" s="48"/>
      <c r="AUC1" s="48"/>
      <c r="AUD1" s="48"/>
      <c r="AUE1" s="48"/>
      <c r="AUF1" s="48"/>
      <c r="AUG1" s="48"/>
      <c r="AUH1" s="48"/>
      <c r="AUI1" s="48"/>
      <c r="AUJ1" s="48"/>
      <c r="AUK1" s="48"/>
      <c r="AUL1" s="48"/>
      <c r="AUM1" s="48"/>
      <c r="AUN1" s="48"/>
      <c r="AUO1" s="48"/>
      <c r="AUP1" s="48"/>
      <c r="AUQ1" s="48"/>
      <c r="AUR1" s="48"/>
      <c r="AUS1" s="48"/>
      <c r="AUT1" s="48"/>
      <c r="AUU1" s="48"/>
      <c r="AUV1" s="48"/>
      <c r="AUW1" s="48"/>
      <c r="AUX1" s="48"/>
      <c r="AUY1" s="48"/>
      <c r="AUZ1" s="48"/>
      <c r="AVA1" s="48"/>
      <c r="AVB1" s="48"/>
      <c r="AVC1" s="48"/>
      <c r="AVD1" s="48"/>
      <c r="AVE1" s="48"/>
      <c r="AVF1" s="48"/>
      <c r="AVG1" s="48"/>
      <c r="AVH1" s="48"/>
      <c r="AVI1" s="48"/>
      <c r="AVJ1" s="48"/>
      <c r="AVK1" s="48"/>
      <c r="AVL1" s="48"/>
      <c r="AVM1" s="48"/>
      <c r="AVN1" s="48"/>
      <c r="AVO1" s="48"/>
      <c r="AVP1" s="48"/>
      <c r="AVQ1" s="48"/>
      <c r="AVR1" s="48"/>
      <c r="AVS1" s="48"/>
      <c r="AVT1" s="48"/>
      <c r="AVU1" s="48"/>
      <c r="AVV1" s="48"/>
      <c r="AVW1" s="48"/>
      <c r="AVX1" s="48"/>
      <c r="AVY1" s="48"/>
      <c r="AVZ1" s="48"/>
      <c r="AWA1" s="48"/>
      <c r="AWB1" s="48"/>
      <c r="AWC1" s="48"/>
      <c r="AWD1" s="48"/>
      <c r="AWE1" s="48"/>
      <c r="AWF1" s="48"/>
      <c r="AWG1" s="48"/>
      <c r="AWH1" s="48"/>
      <c r="AWI1" s="48"/>
      <c r="AWJ1" s="48"/>
      <c r="AWK1" s="48"/>
      <c r="AWL1" s="48"/>
      <c r="AWM1" s="48"/>
      <c r="AWN1" s="48"/>
      <c r="AWO1" s="48"/>
      <c r="AWP1" s="48"/>
      <c r="AWQ1" s="48"/>
      <c r="AWR1" s="48"/>
      <c r="AWS1" s="48"/>
      <c r="AWT1" s="48"/>
      <c r="AWU1" s="48"/>
      <c r="AWV1" s="48"/>
      <c r="AWW1" s="48"/>
      <c r="AWX1" s="48"/>
      <c r="AWY1" s="48"/>
      <c r="AWZ1" s="48"/>
      <c r="AXA1" s="48"/>
      <c r="AXB1" s="48"/>
      <c r="AXC1" s="48"/>
      <c r="AXD1" s="48"/>
      <c r="AXE1" s="48"/>
      <c r="AXF1" s="48"/>
      <c r="AXG1" s="48"/>
      <c r="AXH1" s="48"/>
      <c r="AXI1" s="48"/>
      <c r="AXJ1" s="48"/>
      <c r="AXK1" s="48"/>
      <c r="AXL1" s="48"/>
      <c r="AXM1" s="48"/>
      <c r="AXN1" s="48"/>
      <c r="AXO1" s="48"/>
      <c r="AXP1" s="48"/>
      <c r="AXQ1" s="48"/>
      <c r="AXR1" s="48"/>
      <c r="AXS1" s="48"/>
      <c r="AXT1" s="48"/>
      <c r="AXU1" s="48"/>
      <c r="AXV1" s="48"/>
      <c r="AXW1" s="48"/>
      <c r="AXX1" s="48"/>
      <c r="AXY1" s="48"/>
      <c r="AXZ1" s="48"/>
      <c r="AYA1" s="48"/>
      <c r="AYB1" s="48"/>
      <c r="AYC1" s="48"/>
      <c r="AYD1" s="48"/>
      <c r="AYE1" s="48"/>
      <c r="AYF1" s="48"/>
      <c r="AYG1" s="48"/>
      <c r="AYH1" s="48"/>
      <c r="AYI1" s="48"/>
      <c r="AYJ1" s="48"/>
      <c r="AYK1" s="48"/>
      <c r="AYL1" s="48"/>
      <c r="AYM1" s="48"/>
      <c r="AYN1" s="48"/>
      <c r="AYO1" s="48"/>
      <c r="AYP1" s="48"/>
      <c r="AYQ1" s="48"/>
      <c r="AYR1" s="48"/>
      <c r="AYS1" s="48"/>
      <c r="AYT1" s="48"/>
      <c r="AYU1" s="48"/>
      <c r="AYV1" s="48"/>
      <c r="AYW1" s="48"/>
      <c r="AYX1" s="48"/>
      <c r="AYY1" s="48"/>
      <c r="AYZ1" s="48"/>
      <c r="AZA1" s="48"/>
      <c r="AZB1" s="48"/>
      <c r="AZC1" s="48"/>
      <c r="AZD1" s="48"/>
      <c r="AZE1" s="48"/>
      <c r="AZF1" s="48"/>
      <c r="AZG1" s="48"/>
      <c r="AZH1" s="48"/>
      <c r="AZI1" s="48"/>
      <c r="AZJ1" s="48"/>
      <c r="AZK1" s="48"/>
      <c r="AZL1" s="48"/>
      <c r="AZM1" s="48"/>
      <c r="AZN1" s="48"/>
      <c r="AZO1" s="48"/>
      <c r="AZP1" s="48"/>
      <c r="AZQ1" s="48"/>
      <c r="AZR1" s="48"/>
      <c r="AZS1" s="48"/>
      <c r="AZT1" s="48"/>
      <c r="AZU1" s="48"/>
      <c r="AZV1" s="48"/>
      <c r="AZW1" s="48"/>
      <c r="AZX1" s="48"/>
      <c r="AZY1" s="48"/>
      <c r="AZZ1" s="48"/>
      <c r="BAA1" s="48"/>
      <c r="BAB1" s="48"/>
      <c r="BAC1" s="48"/>
      <c r="BAD1" s="48"/>
      <c r="BAE1" s="48"/>
      <c r="BAF1" s="48"/>
      <c r="BAG1" s="48"/>
      <c r="BAH1" s="48"/>
      <c r="BAI1" s="48"/>
      <c r="BAJ1" s="48"/>
      <c r="BAK1" s="48"/>
      <c r="BAL1" s="48"/>
      <c r="BAM1" s="48"/>
      <c r="BAN1" s="48"/>
      <c r="BAO1" s="48"/>
      <c r="BAP1" s="48"/>
      <c r="BAQ1" s="48"/>
      <c r="BAR1" s="48"/>
      <c r="BAS1" s="48"/>
      <c r="BAT1" s="48"/>
      <c r="BAU1" s="48"/>
      <c r="BAV1" s="48"/>
      <c r="BAW1" s="48"/>
      <c r="BAX1" s="48"/>
      <c r="BAY1" s="48"/>
      <c r="BAZ1" s="48"/>
      <c r="BBA1" s="48"/>
      <c r="BBB1" s="48"/>
      <c r="BBC1" s="48"/>
      <c r="BBD1" s="48"/>
      <c r="BBE1" s="48"/>
      <c r="BBF1" s="48"/>
      <c r="BBG1" s="48"/>
      <c r="BBH1" s="48"/>
      <c r="BBI1" s="48"/>
      <c r="BBJ1" s="48"/>
      <c r="BBK1" s="48"/>
      <c r="BBL1" s="48"/>
      <c r="BBM1" s="48"/>
      <c r="BBN1" s="48"/>
      <c r="BBO1" s="48"/>
      <c r="BBP1" s="48"/>
      <c r="BBQ1" s="48"/>
      <c r="BBR1" s="48"/>
      <c r="BBS1" s="48"/>
      <c r="BBT1" s="48"/>
      <c r="BBU1" s="48"/>
      <c r="BBV1" s="48"/>
      <c r="BBW1" s="48"/>
      <c r="BBX1" s="48"/>
      <c r="BBY1" s="48"/>
      <c r="BBZ1" s="48"/>
      <c r="BCA1" s="48"/>
      <c r="BCB1" s="48"/>
      <c r="BCC1" s="48"/>
      <c r="BCD1" s="48"/>
      <c r="BCE1" s="48"/>
      <c r="BCF1" s="48"/>
      <c r="BCG1" s="48"/>
      <c r="BCH1" s="48"/>
      <c r="BCI1" s="48"/>
      <c r="BCJ1" s="48"/>
      <c r="BCK1" s="48"/>
      <c r="BCL1" s="48"/>
      <c r="BCM1" s="48"/>
      <c r="BCN1" s="48"/>
      <c r="BCO1" s="48"/>
      <c r="BCP1" s="48"/>
      <c r="BCQ1" s="48"/>
      <c r="BCR1" s="48"/>
      <c r="BCS1" s="48"/>
      <c r="BCT1" s="48"/>
      <c r="BCU1" s="48"/>
      <c r="BCV1" s="48"/>
      <c r="BCW1" s="48"/>
      <c r="BCX1" s="48"/>
      <c r="BCY1" s="48"/>
      <c r="BCZ1" s="48"/>
      <c r="BDA1" s="48"/>
      <c r="BDB1" s="48"/>
      <c r="BDC1" s="48"/>
      <c r="BDD1" s="48"/>
      <c r="BDE1" s="48"/>
      <c r="BDF1" s="48"/>
      <c r="BDG1" s="48"/>
      <c r="BDH1" s="48"/>
      <c r="BDI1" s="48"/>
      <c r="BDJ1" s="48"/>
      <c r="BDK1" s="48"/>
      <c r="BDL1" s="48"/>
      <c r="BDM1" s="48"/>
      <c r="BDN1" s="48"/>
      <c r="BDO1" s="48"/>
      <c r="BDP1" s="48"/>
      <c r="BDQ1" s="48"/>
      <c r="BDR1" s="48"/>
      <c r="BDS1" s="48"/>
      <c r="BDT1" s="48"/>
      <c r="BDU1" s="48"/>
      <c r="BDV1" s="48"/>
      <c r="BDW1" s="48"/>
      <c r="BDX1" s="48"/>
      <c r="BDY1" s="48"/>
      <c r="BDZ1" s="48"/>
      <c r="BEA1" s="48"/>
      <c r="BEB1" s="48"/>
      <c r="BEC1" s="48"/>
      <c r="BED1" s="48"/>
      <c r="BEE1" s="48"/>
      <c r="BEF1" s="48"/>
      <c r="BEG1" s="48"/>
      <c r="BEH1" s="48"/>
      <c r="BEI1" s="48"/>
      <c r="BEJ1" s="48"/>
      <c r="BEK1" s="48"/>
      <c r="BEL1" s="48"/>
      <c r="BEM1" s="48"/>
      <c r="BEN1" s="48"/>
      <c r="BEO1" s="48"/>
      <c r="BEP1" s="48"/>
      <c r="BEQ1" s="48"/>
      <c r="BER1" s="48"/>
      <c r="BES1" s="47" t="s">
        <v>151</v>
      </c>
      <c r="BET1" s="47" t="s">
        <v>110</v>
      </c>
      <c r="BEU1" s="47" t="s">
        <v>111</v>
      </c>
      <c r="BEV1" s="48" t="s">
        <v>112</v>
      </c>
      <c r="BEW1" s="47" t="s">
        <v>113</v>
      </c>
      <c r="BEX1" s="48" t="s">
        <v>149</v>
      </c>
      <c r="BEY1" s="48"/>
      <c r="BEZ1" s="48"/>
      <c r="BFA1" s="48"/>
      <c r="BFB1" s="48"/>
      <c r="BFC1" s="48"/>
      <c r="BFD1" s="48"/>
      <c r="BFE1" s="48"/>
      <c r="BFF1" s="48"/>
      <c r="BFG1" s="48"/>
      <c r="BFH1" s="48"/>
      <c r="BFI1" s="48"/>
      <c r="BFJ1" s="48"/>
      <c r="BFK1" s="48"/>
      <c r="BFL1" s="48"/>
      <c r="BFM1" s="48"/>
      <c r="BFN1" s="48"/>
      <c r="BFO1" s="48"/>
      <c r="BFP1" s="48"/>
      <c r="BFQ1" s="48"/>
      <c r="BFR1" s="48"/>
      <c r="BFS1" s="48"/>
      <c r="BFT1" s="48"/>
      <c r="BFU1" s="48"/>
      <c r="BFV1" s="48"/>
      <c r="BFW1" s="48"/>
      <c r="BFX1" s="48"/>
      <c r="BFY1" s="48"/>
      <c r="BFZ1" s="48"/>
      <c r="BGA1" s="48"/>
      <c r="BGB1" s="48"/>
      <c r="BGC1" s="48"/>
      <c r="BGD1" s="48"/>
      <c r="BGE1" s="48"/>
      <c r="BGF1" s="48"/>
      <c r="BGG1" s="48"/>
      <c r="BGH1" s="48"/>
      <c r="BGI1" s="48"/>
      <c r="BGJ1" s="48"/>
      <c r="BGK1" s="48"/>
      <c r="BGL1" s="48"/>
      <c r="BGM1" s="48"/>
      <c r="BGN1" s="48"/>
      <c r="BGO1" s="48"/>
      <c r="BGP1" s="48"/>
      <c r="BGQ1" s="48"/>
      <c r="BGR1" s="48"/>
      <c r="BGS1" s="48"/>
      <c r="BGT1" s="48"/>
      <c r="BGU1" s="48"/>
      <c r="BGV1" s="48"/>
      <c r="BGW1" s="48"/>
      <c r="BGX1" s="48"/>
      <c r="BGY1" s="48"/>
      <c r="BGZ1" s="48"/>
      <c r="BHA1" s="48"/>
      <c r="BHB1" s="48"/>
      <c r="BHC1" s="48"/>
      <c r="BHD1" s="48"/>
      <c r="BHE1" s="48"/>
      <c r="BHF1" s="48"/>
      <c r="BHG1" s="48"/>
      <c r="BHH1" s="48"/>
      <c r="BHI1" s="48"/>
      <c r="BHJ1" s="48"/>
      <c r="BHK1" s="48"/>
      <c r="BHL1" s="48"/>
      <c r="BHM1" s="48"/>
      <c r="BHN1" s="48"/>
      <c r="BHO1" s="48"/>
      <c r="BHP1" s="48"/>
      <c r="BHQ1" s="48"/>
      <c r="BHR1" s="48"/>
      <c r="BHS1" s="48"/>
      <c r="BHT1" s="48"/>
      <c r="BHU1" s="48"/>
      <c r="BHV1" s="48"/>
      <c r="BHW1" s="48"/>
      <c r="BHX1" s="48"/>
      <c r="BHY1" s="48"/>
      <c r="BHZ1" s="48"/>
      <c r="BIA1" s="48"/>
      <c r="BIB1" s="48"/>
      <c r="BIC1" s="48"/>
      <c r="BID1" s="48"/>
      <c r="BIE1" s="48"/>
      <c r="BIF1" s="48"/>
      <c r="BIG1" s="48"/>
      <c r="BIH1" s="48"/>
      <c r="BII1" s="48"/>
      <c r="BIJ1" s="48"/>
      <c r="BIK1" s="48"/>
      <c r="BIL1" s="48"/>
      <c r="BIM1" s="48"/>
      <c r="BIN1" s="48"/>
      <c r="BIO1" s="47" t="s">
        <v>152</v>
      </c>
      <c r="BIP1" s="47" t="s">
        <v>96</v>
      </c>
      <c r="BIQ1" s="47" t="s">
        <v>153</v>
      </c>
      <c r="BIR1" s="47" t="s">
        <v>154</v>
      </c>
      <c r="BIS1" s="48" t="s">
        <v>155</v>
      </c>
      <c r="BIT1" s="47" t="s">
        <v>156</v>
      </c>
      <c r="BIU1" s="47" t="s">
        <v>157</v>
      </c>
      <c r="BIV1" s="47" t="s">
        <v>158</v>
      </c>
      <c r="BIW1" s="47" t="s">
        <v>100</v>
      </c>
      <c r="BIX1" s="47" t="s">
        <v>101</v>
      </c>
      <c r="BIY1" s="49" t="s">
        <v>159</v>
      </c>
      <c r="BIZ1" s="49" t="s">
        <v>160</v>
      </c>
      <c r="BJA1" s="49" t="s">
        <v>161</v>
      </c>
      <c r="BJB1" s="49" t="s">
        <v>162</v>
      </c>
      <c r="BJC1" s="50" t="s">
        <v>163</v>
      </c>
      <c r="BJD1" s="47" t="s">
        <v>164</v>
      </c>
      <c r="BJE1" s="47" t="s">
        <v>165</v>
      </c>
      <c r="BJF1" s="47" t="s">
        <v>166</v>
      </c>
      <c r="BJG1" s="47" t="s">
        <v>110</v>
      </c>
      <c r="BJH1" s="47" t="s">
        <v>111</v>
      </c>
      <c r="BJI1" s="47" t="s">
        <v>112</v>
      </c>
      <c r="BJJ1" s="47" t="s">
        <v>113</v>
      </c>
      <c r="BJK1" s="48" t="s">
        <v>167</v>
      </c>
      <c r="BJL1" s="48" t="s">
        <v>168</v>
      </c>
      <c r="BJM1" s="48"/>
      <c r="BJN1" s="48"/>
      <c r="BJO1" s="48"/>
      <c r="BJP1" s="48"/>
      <c r="BJQ1" s="48"/>
      <c r="BJR1" s="48"/>
      <c r="BJS1" s="48"/>
      <c r="BJT1" s="48"/>
      <c r="BJU1" s="48"/>
      <c r="BJV1" s="48"/>
      <c r="BJW1" s="48"/>
      <c r="BJX1" s="48"/>
      <c r="BJY1" s="48"/>
      <c r="BJZ1" s="48"/>
      <c r="BKA1" s="48"/>
      <c r="BKB1" s="48"/>
      <c r="BKC1" s="48"/>
      <c r="BKD1" s="48"/>
      <c r="BKE1" s="48"/>
      <c r="BKF1" s="48"/>
      <c r="BKG1" s="48"/>
      <c r="BKH1" s="48"/>
      <c r="BKI1" s="48"/>
      <c r="BKJ1" s="48"/>
      <c r="BKK1" s="48"/>
      <c r="BKL1" s="48"/>
      <c r="BKM1" s="48"/>
      <c r="BKN1" s="48"/>
      <c r="BKO1" s="48"/>
      <c r="BKP1" s="48"/>
      <c r="BKQ1" s="48"/>
      <c r="BKR1" s="48"/>
      <c r="BKS1" s="48"/>
      <c r="BKT1" s="48"/>
      <c r="BKU1" s="48"/>
      <c r="BKV1" s="48"/>
      <c r="BKW1" s="48"/>
      <c r="BKX1" s="48"/>
      <c r="BKY1" s="48"/>
      <c r="BKZ1" s="48"/>
      <c r="BLA1" s="48"/>
      <c r="BLB1" s="48"/>
      <c r="BLC1" s="48"/>
      <c r="BLD1" s="48"/>
      <c r="BLE1" s="48"/>
      <c r="BLF1" s="48"/>
      <c r="BLG1" s="48"/>
      <c r="BLH1" s="48"/>
      <c r="BLI1" s="48"/>
      <c r="BLJ1" s="48"/>
      <c r="BLK1" s="48"/>
      <c r="BLL1" s="48"/>
      <c r="BLM1" s="48"/>
      <c r="BLN1" s="48"/>
      <c r="BLO1" s="48"/>
      <c r="BLP1" s="48"/>
      <c r="BLQ1" s="48"/>
      <c r="BLR1" s="48"/>
      <c r="BLS1" s="48"/>
      <c r="BLT1" s="48"/>
      <c r="BLU1" s="48"/>
      <c r="BLV1" s="48"/>
      <c r="BLW1" s="48"/>
      <c r="BLX1" s="48"/>
      <c r="BLY1" s="48"/>
      <c r="BLZ1" s="48"/>
      <c r="BMA1" s="48"/>
      <c r="BMB1" s="48"/>
      <c r="BMC1" s="48"/>
      <c r="BMD1" s="48"/>
      <c r="BME1" s="48"/>
      <c r="BMF1" s="48"/>
      <c r="BMG1" s="48"/>
      <c r="BMH1" s="48"/>
      <c r="BMI1" s="48"/>
      <c r="BMJ1" s="48"/>
      <c r="BMK1" s="48"/>
      <c r="BML1" s="48"/>
      <c r="BMM1" s="48"/>
      <c r="BMN1" s="48"/>
      <c r="BMO1" s="48"/>
      <c r="BMP1" s="48"/>
      <c r="BMQ1" s="48"/>
      <c r="BMR1" s="48"/>
      <c r="BMS1" s="48"/>
      <c r="BMT1" s="48"/>
      <c r="BMU1" s="48"/>
      <c r="BMV1" s="48"/>
      <c r="BMW1" s="48"/>
      <c r="BMX1" s="48"/>
      <c r="BMY1" s="48"/>
      <c r="BMZ1" s="48"/>
      <c r="BNA1" s="48"/>
      <c r="BNB1" s="48"/>
      <c r="BNC1" s="48"/>
      <c r="BND1" s="48"/>
      <c r="BNE1" s="48"/>
      <c r="BNF1" s="48"/>
      <c r="BNG1" s="48"/>
      <c r="BNH1" s="48"/>
      <c r="BNI1" s="48"/>
      <c r="BNJ1" s="48"/>
      <c r="BNK1" s="48"/>
      <c r="BNL1" s="48"/>
      <c r="BNM1" s="48"/>
      <c r="BNN1" s="48"/>
      <c r="BNO1" s="48"/>
      <c r="BNP1" s="48"/>
      <c r="BNQ1" s="48"/>
      <c r="BNR1" s="48"/>
      <c r="BNS1" s="48"/>
      <c r="BNT1" s="48"/>
      <c r="BNU1" s="48"/>
      <c r="BNV1" s="48"/>
      <c r="BNW1" s="48"/>
      <c r="BNX1" s="48"/>
      <c r="BNY1" s="48"/>
      <c r="BNZ1" s="48"/>
      <c r="BOA1" s="48"/>
      <c r="BOB1" s="48"/>
      <c r="BOC1" s="48"/>
      <c r="BOD1" s="48"/>
      <c r="BOE1" s="48"/>
      <c r="BOF1" s="48"/>
      <c r="BOG1" s="48"/>
      <c r="BOH1" s="48"/>
      <c r="BOI1" s="48"/>
      <c r="BOJ1" s="48"/>
      <c r="BOK1" s="48"/>
      <c r="BOL1" s="48"/>
      <c r="BOM1" s="48"/>
      <c r="BON1" s="48"/>
      <c r="BOO1" s="48"/>
      <c r="BOP1" s="48"/>
      <c r="BOQ1" s="48"/>
      <c r="BOR1" s="48"/>
      <c r="BOS1" s="48"/>
      <c r="BOT1" s="48"/>
      <c r="BOU1" s="48"/>
      <c r="BOV1" s="48"/>
      <c r="BOW1" s="48"/>
      <c r="BOX1" s="48"/>
      <c r="BOY1" s="48"/>
      <c r="BOZ1" s="48"/>
      <c r="BPA1" s="48"/>
      <c r="BPB1" s="48"/>
      <c r="BPC1" s="48"/>
      <c r="BPD1" s="48"/>
      <c r="BPE1" s="48"/>
      <c r="BPF1" s="48"/>
      <c r="BPG1" s="48"/>
      <c r="BPH1" s="48"/>
      <c r="BPI1" s="48"/>
      <c r="BPJ1" s="48"/>
      <c r="BPK1" s="48"/>
      <c r="BPL1" s="48"/>
      <c r="BPM1" s="48"/>
      <c r="BPN1" s="48"/>
      <c r="BPO1" s="48"/>
      <c r="BPP1" s="48"/>
      <c r="BPQ1" s="48"/>
      <c r="BPR1" s="48"/>
      <c r="BPS1" s="48"/>
      <c r="BPT1" s="48"/>
      <c r="BPU1" s="48"/>
      <c r="BPV1" s="48"/>
      <c r="BPW1" s="48"/>
      <c r="BPX1" s="48"/>
      <c r="BPY1" s="48"/>
      <c r="BPZ1" s="48"/>
      <c r="BQA1" s="48"/>
      <c r="BQB1" s="48"/>
      <c r="BQC1" s="48"/>
      <c r="BQD1" s="48"/>
      <c r="BQE1" s="48"/>
      <c r="BQF1" s="48"/>
      <c r="BQG1" s="48"/>
      <c r="BQH1" s="48"/>
      <c r="BQI1" s="48"/>
      <c r="BQJ1" s="48"/>
      <c r="BQK1" s="48"/>
      <c r="BQL1" s="48"/>
      <c r="BQM1" s="48"/>
      <c r="BQN1" s="48"/>
      <c r="BQO1" s="48"/>
      <c r="BQP1" s="48"/>
      <c r="BQQ1" s="48"/>
      <c r="BQR1" s="48"/>
      <c r="BQS1" s="48"/>
      <c r="BQT1" s="48"/>
      <c r="BQU1" s="48"/>
      <c r="BQV1" s="48"/>
      <c r="BQW1" s="48"/>
      <c r="BQX1" s="48"/>
      <c r="BQY1" s="48"/>
      <c r="BQZ1" s="48"/>
      <c r="BRA1" s="48"/>
      <c r="BRB1" s="48"/>
      <c r="BRC1" s="48"/>
      <c r="BRD1" s="48"/>
      <c r="BRE1" s="48"/>
      <c r="BRF1" s="48"/>
      <c r="BRG1" s="48"/>
      <c r="BRH1" s="48"/>
      <c r="BRI1" s="48"/>
      <c r="BRJ1" s="48"/>
      <c r="BRK1" s="48"/>
      <c r="BRL1" s="48"/>
      <c r="BRM1" s="48"/>
      <c r="BRN1" s="48"/>
      <c r="BRO1" s="48"/>
      <c r="BRP1" s="48"/>
      <c r="BRQ1" s="48"/>
      <c r="BRR1" s="48"/>
      <c r="BRS1" s="48"/>
      <c r="BRT1" s="48"/>
      <c r="BRU1" s="48"/>
      <c r="BRV1" s="48"/>
      <c r="BRW1" s="48"/>
      <c r="BRX1" s="48"/>
      <c r="BRY1" s="48"/>
      <c r="BRZ1" s="48"/>
      <c r="BSA1" s="48"/>
      <c r="BSB1" s="48"/>
      <c r="BSC1" s="48"/>
      <c r="BSD1" s="48"/>
      <c r="BSE1" s="48"/>
      <c r="BSF1" s="48"/>
      <c r="BSG1" s="48"/>
      <c r="BSH1" s="48"/>
      <c r="BSI1" s="48"/>
      <c r="BSJ1" s="48"/>
      <c r="BSK1" s="48"/>
      <c r="BSL1" s="48"/>
      <c r="BSM1" s="48"/>
      <c r="BSN1" s="48"/>
      <c r="BSO1" s="48"/>
      <c r="BSP1" s="48"/>
      <c r="BSQ1" s="48"/>
      <c r="BSR1" s="48"/>
      <c r="BSS1" s="48"/>
      <c r="BST1" s="48"/>
      <c r="BSU1" s="48"/>
      <c r="BSV1" s="48"/>
      <c r="BSW1" s="48"/>
      <c r="BSX1" s="48"/>
      <c r="BSY1" s="48"/>
      <c r="BSZ1" s="48"/>
      <c r="BTA1" s="48"/>
      <c r="BTB1" s="48"/>
      <c r="BTC1" s="48"/>
      <c r="BTD1" s="48"/>
      <c r="BTE1" s="48"/>
      <c r="BTF1" s="48"/>
      <c r="BTG1" s="48"/>
      <c r="BTH1" s="48"/>
      <c r="BTI1" s="48"/>
      <c r="BTJ1" s="48"/>
      <c r="BTK1" s="48"/>
      <c r="BTL1" s="48"/>
      <c r="BTM1" s="48"/>
      <c r="BTN1" s="48"/>
      <c r="BTO1" s="48"/>
      <c r="BTP1" s="48"/>
      <c r="BTQ1" s="48"/>
      <c r="BTR1" s="48"/>
      <c r="BTS1" s="48"/>
      <c r="BTT1" s="48"/>
      <c r="BTU1" s="48"/>
      <c r="BTV1" s="48"/>
      <c r="BTW1" s="48"/>
      <c r="BTX1" s="48"/>
      <c r="BTY1" s="48"/>
      <c r="BTZ1" s="48"/>
      <c r="BUA1" s="48"/>
      <c r="BUB1" s="48"/>
      <c r="BUC1" s="47" t="s">
        <v>169</v>
      </c>
      <c r="BUD1" s="47" t="s">
        <v>110</v>
      </c>
      <c r="BUE1" s="47" t="s">
        <v>111</v>
      </c>
      <c r="BUF1" s="48" t="s">
        <v>112</v>
      </c>
      <c r="BUG1" s="47" t="s">
        <v>113</v>
      </c>
      <c r="BUH1" s="48"/>
      <c r="BUI1" s="48"/>
      <c r="BUJ1" s="48"/>
      <c r="BUK1" s="48"/>
      <c r="BUL1" s="48"/>
      <c r="BUM1" s="48"/>
      <c r="BUN1" s="48"/>
      <c r="BUO1" s="48"/>
      <c r="BUP1" s="48"/>
      <c r="BUQ1" s="48"/>
      <c r="BUR1" s="48"/>
      <c r="BUS1" s="48"/>
      <c r="BUT1" s="48"/>
      <c r="BUU1" s="48"/>
      <c r="BUV1" s="48"/>
      <c r="BUW1" s="48"/>
      <c r="BUX1" s="48"/>
      <c r="BUY1" s="48"/>
      <c r="BUZ1" s="48"/>
      <c r="BVA1" s="48"/>
      <c r="BVB1" s="48"/>
      <c r="BVC1" s="48"/>
      <c r="BVD1" s="48"/>
      <c r="BVE1" s="48"/>
      <c r="BVF1" s="48"/>
      <c r="BVG1" s="48"/>
      <c r="BVH1" s="48"/>
      <c r="BVI1" s="48"/>
      <c r="BVJ1" s="48"/>
      <c r="BVK1" s="48"/>
      <c r="BVL1" s="48"/>
      <c r="BVM1" s="48"/>
      <c r="BVN1" s="48"/>
      <c r="BVO1" s="48"/>
      <c r="BVP1" s="48"/>
      <c r="BVQ1" s="48"/>
      <c r="BVR1" s="48"/>
      <c r="BVS1" s="48"/>
      <c r="BVT1" s="48"/>
      <c r="BVU1" s="48"/>
      <c r="BVV1" s="48"/>
      <c r="BVW1" s="48"/>
      <c r="BVX1" s="48"/>
      <c r="BVY1" s="48"/>
      <c r="BVZ1" s="48"/>
      <c r="BWA1" s="48"/>
      <c r="BWB1" s="48"/>
      <c r="BWC1" s="48"/>
      <c r="BWD1" s="48"/>
      <c r="BWE1" s="48"/>
      <c r="BWF1" s="48"/>
      <c r="BWG1" s="48"/>
      <c r="BWH1" s="48"/>
      <c r="BWI1" s="48"/>
      <c r="BWJ1" s="48"/>
      <c r="BWK1" s="48"/>
      <c r="BWL1" s="48"/>
      <c r="BWM1" s="48"/>
      <c r="BWN1" s="48"/>
      <c r="BWO1" s="48"/>
      <c r="BWP1" s="48"/>
      <c r="BWQ1" s="48"/>
      <c r="BWR1" s="48"/>
      <c r="BWS1" s="48"/>
      <c r="BWT1" s="48"/>
      <c r="BWU1" s="48"/>
      <c r="BWV1" s="48"/>
      <c r="BWW1" s="48"/>
      <c r="BWX1" s="48"/>
      <c r="BWY1" s="48"/>
      <c r="BWZ1" s="48"/>
      <c r="BXA1" s="48"/>
      <c r="BXB1" s="48"/>
      <c r="BXC1" s="48"/>
      <c r="BXD1" s="48"/>
      <c r="BXE1" s="48"/>
      <c r="BXF1" s="48"/>
      <c r="BXG1" s="48"/>
      <c r="BXH1" s="48"/>
      <c r="BXI1" s="48"/>
      <c r="BXJ1" s="48"/>
      <c r="BXK1" s="48"/>
      <c r="BXL1" s="48"/>
      <c r="BXM1" s="48"/>
      <c r="BXN1" s="48"/>
      <c r="BXO1" s="48"/>
      <c r="BXP1" s="48"/>
      <c r="BXQ1" s="48"/>
      <c r="BXR1" s="48"/>
      <c r="BXS1" s="48"/>
      <c r="BXT1" s="48"/>
      <c r="BXU1" s="48"/>
      <c r="BXV1" s="48"/>
      <c r="BXW1" s="48"/>
      <c r="BXX1" s="48"/>
      <c r="BXY1" s="47" t="s">
        <v>170</v>
      </c>
      <c r="BXZ1" s="47" t="s">
        <v>110</v>
      </c>
      <c r="BYA1" s="47" t="s">
        <v>111</v>
      </c>
      <c r="BYB1" s="48" t="s">
        <v>112</v>
      </c>
      <c r="BYC1" s="47" t="s">
        <v>113</v>
      </c>
      <c r="BYD1" s="48" t="s">
        <v>171</v>
      </c>
      <c r="BYE1" s="48" t="s">
        <v>172</v>
      </c>
      <c r="BYF1" s="48" t="s">
        <v>173</v>
      </c>
      <c r="BYG1" s="48" t="s">
        <v>174</v>
      </c>
      <c r="BYH1" s="48" t="s">
        <v>175</v>
      </c>
      <c r="BYI1" s="48" t="s">
        <v>176</v>
      </c>
      <c r="BYJ1" s="48" t="s">
        <v>177</v>
      </c>
      <c r="BYK1" s="48"/>
      <c r="BYL1" s="48"/>
      <c r="BYM1" s="48"/>
      <c r="BYN1" s="48"/>
      <c r="BYO1" s="48"/>
      <c r="BYP1" s="48"/>
      <c r="BYQ1" s="48"/>
      <c r="BYR1" s="48"/>
      <c r="BYS1" s="48"/>
      <c r="BYT1" s="48"/>
      <c r="BYU1" s="48"/>
      <c r="BYV1" s="48"/>
      <c r="BYW1" s="48"/>
      <c r="BYX1" s="48"/>
      <c r="BYY1" s="48"/>
      <c r="BYZ1" s="48"/>
      <c r="BZA1" s="48"/>
      <c r="BZB1" s="48"/>
      <c r="BZC1" s="48"/>
      <c r="BZD1" s="48"/>
      <c r="BZE1" s="48"/>
      <c r="BZF1" s="48"/>
      <c r="BZG1" s="48"/>
      <c r="BZH1" s="48"/>
      <c r="BZI1" s="48"/>
      <c r="BZJ1" s="48"/>
      <c r="BZK1" s="48"/>
      <c r="BZL1" s="48"/>
      <c r="BZM1" s="48"/>
      <c r="BZN1" s="48"/>
      <c r="BZO1" s="48"/>
      <c r="BZP1" s="48"/>
      <c r="BZQ1" s="48"/>
      <c r="BZR1" s="48"/>
      <c r="BZS1" s="48"/>
      <c r="BZT1" s="48"/>
      <c r="BZU1" s="48"/>
      <c r="BZV1" s="48"/>
      <c r="BZW1" s="48"/>
      <c r="BZX1" s="48"/>
      <c r="BZY1" s="48"/>
      <c r="BZZ1" s="48"/>
      <c r="CAA1" s="48"/>
      <c r="CAB1" s="48"/>
      <c r="CAC1" s="48"/>
      <c r="CAD1" s="48"/>
      <c r="CAE1" s="48"/>
      <c r="CAF1" s="48"/>
      <c r="CAG1" s="48"/>
      <c r="CAH1" s="48"/>
      <c r="CAI1" s="48"/>
      <c r="CAJ1" s="48"/>
      <c r="CAK1" s="48"/>
      <c r="CAL1" s="48"/>
      <c r="CAM1" s="48"/>
      <c r="CAN1" s="48"/>
      <c r="CAO1" s="48"/>
      <c r="CAP1" s="48"/>
      <c r="CAQ1" s="48"/>
      <c r="CAR1" s="48"/>
      <c r="CAS1" s="48"/>
      <c r="CAT1" s="48"/>
      <c r="CAU1" s="48"/>
      <c r="CAV1" s="48"/>
      <c r="CAW1" s="48"/>
      <c r="CAX1" s="48"/>
      <c r="CAY1" s="48"/>
      <c r="CAZ1" s="48"/>
      <c r="CBA1" s="48"/>
      <c r="CBB1" s="48"/>
      <c r="CBC1" s="48"/>
      <c r="CBD1" s="48"/>
      <c r="CBE1" s="48"/>
      <c r="CBF1" s="48"/>
      <c r="CBG1" s="48"/>
      <c r="CBH1" s="48"/>
      <c r="CBI1" s="48"/>
      <c r="CBJ1" s="48"/>
      <c r="CBK1" s="48"/>
      <c r="CBL1" s="48"/>
      <c r="CBM1" s="48"/>
      <c r="CBN1" s="48"/>
      <c r="CBO1" s="48"/>
      <c r="CBP1" s="48"/>
      <c r="CBQ1" s="48"/>
      <c r="CBR1" s="48"/>
      <c r="CBS1" s="48"/>
      <c r="CBT1" s="48"/>
      <c r="CBU1" s="47" t="s">
        <v>178</v>
      </c>
      <c r="CBV1" s="47" t="s">
        <v>110</v>
      </c>
      <c r="CBW1" s="47" t="s">
        <v>111</v>
      </c>
      <c r="CBX1" s="48" t="s">
        <v>112</v>
      </c>
      <c r="CBY1" s="47" t="s">
        <v>113</v>
      </c>
      <c r="CBZ1" s="48"/>
      <c r="CCA1" s="48"/>
      <c r="CCB1" s="48"/>
      <c r="CCC1" s="48"/>
      <c r="CFQ1" s="47" t="s">
        <v>179</v>
      </c>
      <c r="CFR1" s="47" t="s">
        <v>110</v>
      </c>
      <c r="CFS1" s="47" t="s">
        <v>111</v>
      </c>
      <c r="CFT1" s="48" t="s">
        <v>112</v>
      </c>
      <c r="CFU1" s="47" t="s">
        <v>113</v>
      </c>
      <c r="CJM1" s="47" t="s">
        <v>180</v>
      </c>
      <c r="CJN1" s="47" t="s">
        <v>110</v>
      </c>
      <c r="CJO1" s="47" t="s">
        <v>111</v>
      </c>
      <c r="CJP1" s="48" t="s">
        <v>112</v>
      </c>
      <c r="CJQ1" s="47" t="s">
        <v>113</v>
      </c>
      <c r="CJR1" s="47" t="s">
        <v>181</v>
      </c>
      <c r="CJS1" s="48" t="s">
        <v>182</v>
      </c>
      <c r="CJT1" s="48" t="s">
        <v>183</v>
      </c>
      <c r="CJU1" s="48" t="s">
        <v>184</v>
      </c>
      <c r="CJV1" s="48" t="s">
        <v>185</v>
      </c>
      <c r="CJW1" s="48" t="s">
        <v>186</v>
      </c>
      <c r="CJX1" s="48" t="s">
        <v>187</v>
      </c>
      <c r="CJY1" s="48" t="s">
        <v>188</v>
      </c>
      <c r="CJZ1" s="48" t="s">
        <v>189</v>
      </c>
      <c r="CKA1" s="48" t="s">
        <v>190</v>
      </c>
      <c r="CKB1" s="48" t="s">
        <v>191</v>
      </c>
      <c r="CKC1" s="48" t="s">
        <v>192</v>
      </c>
      <c r="CKD1" s="48" t="s">
        <v>193</v>
      </c>
      <c r="CKE1" s="48" t="s">
        <v>194</v>
      </c>
      <c r="CKF1" s="48" t="s">
        <v>195</v>
      </c>
      <c r="CKG1" s="48" t="s">
        <v>196</v>
      </c>
      <c r="CKH1" s="48" t="s">
        <v>197</v>
      </c>
      <c r="CKI1" s="48" t="s">
        <v>198</v>
      </c>
      <c r="CKJ1" s="48" t="s">
        <v>199</v>
      </c>
      <c r="CKK1" s="48" t="s">
        <v>200</v>
      </c>
      <c r="CKL1" s="48" t="s">
        <v>201</v>
      </c>
      <c r="CKM1" s="48" t="s">
        <v>202</v>
      </c>
      <c r="CKN1" s="48" t="s">
        <v>203</v>
      </c>
      <c r="CKO1" s="48" t="s">
        <v>204</v>
      </c>
      <c r="CKP1" s="48" t="s">
        <v>205</v>
      </c>
      <c r="CKQ1" s="48" t="s">
        <v>206</v>
      </c>
      <c r="CKR1" s="48" t="s">
        <v>207</v>
      </c>
      <c r="CKS1" s="48" t="s">
        <v>208</v>
      </c>
      <c r="CKT1" s="48" t="s">
        <v>209</v>
      </c>
      <c r="CKU1" s="48" t="s">
        <v>210</v>
      </c>
      <c r="CKV1" s="48" t="s">
        <v>211</v>
      </c>
      <c r="CKW1" s="48" t="s">
        <v>212</v>
      </c>
      <c r="CKX1" s="48" t="s">
        <v>213</v>
      </c>
      <c r="CKY1" s="48" t="s">
        <v>214</v>
      </c>
      <c r="CKZ1" s="48" t="s">
        <v>215</v>
      </c>
      <c r="CLA1" s="48" t="s">
        <v>216</v>
      </c>
      <c r="CLB1" s="48" t="s">
        <v>217</v>
      </c>
      <c r="CLC1" s="48" t="s">
        <v>218</v>
      </c>
      <c r="CLD1" s="48" t="s">
        <v>219</v>
      </c>
      <c r="CLE1" s="48" t="s">
        <v>220</v>
      </c>
      <c r="CLF1" s="48" t="s">
        <v>221</v>
      </c>
      <c r="CLG1" s="48"/>
      <c r="CLH1" s="48"/>
      <c r="CLI1" s="48"/>
      <c r="CLJ1" s="48"/>
      <c r="CLK1" s="48"/>
      <c r="CLL1" s="48"/>
      <c r="CLM1" s="48"/>
      <c r="CNI1" s="47" t="s">
        <v>222</v>
      </c>
      <c r="CNJ1" s="47" t="s">
        <v>110</v>
      </c>
      <c r="CNK1" s="47" t="s">
        <v>111</v>
      </c>
      <c r="CNL1" s="48" t="s">
        <v>112</v>
      </c>
      <c r="CNM1" s="47" t="s">
        <v>113</v>
      </c>
      <c r="CNN1" s="50" t="s">
        <v>223</v>
      </c>
      <c r="CNO1" s="50" t="s">
        <v>224</v>
      </c>
      <c r="CNP1" s="50" t="s">
        <v>225</v>
      </c>
      <c r="CNQ1" s="50" t="s">
        <v>226</v>
      </c>
      <c r="CNR1" s="50" t="s">
        <v>227</v>
      </c>
      <c r="CNS1" s="50" t="s">
        <v>228</v>
      </c>
      <c r="CNT1" s="50" t="s">
        <v>90</v>
      </c>
      <c r="CNU1" s="50" t="s">
        <v>91</v>
      </c>
      <c r="CNV1" s="52" t="s">
        <v>229</v>
      </c>
      <c r="CNW1" s="48" t="s">
        <v>230</v>
      </c>
      <c r="CNX1" s="48" t="s">
        <v>231</v>
      </c>
      <c r="CNY1" s="48" t="s">
        <v>232</v>
      </c>
      <c r="CNZ1" s="48" t="s">
        <v>233</v>
      </c>
      <c r="COA1" s="48" t="s">
        <v>233</v>
      </c>
      <c r="COB1" s="48" t="s">
        <v>233</v>
      </c>
      <c r="CRE1" s="47" t="s">
        <v>234</v>
      </c>
      <c r="CRF1" s="47" t="s">
        <v>110</v>
      </c>
      <c r="CRG1" s="47" t="s">
        <v>111</v>
      </c>
      <c r="CRH1" s="48" t="s">
        <v>112</v>
      </c>
      <c r="CRI1" s="47" t="s">
        <v>113</v>
      </c>
      <c r="CRJ1" s="48" t="s">
        <v>182</v>
      </c>
      <c r="CRK1" s="48" t="s">
        <v>186</v>
      </c>
      <c r="CRL1" s="53" t="s">
        <v>163</v>
      </c>
      <c r="CRM1" s="53" t="s">
        <v>164</v>
      </c>
      <c r="CRO1" s="50"/>
      <c r="CRP1" s="50"/>
      <c r="CRQ1" s="50"/>
      <c r="CRR1" s="52"/>
      <c r="CRS1" s="48"/>
      <c r="CRT1" s="48"/>
      <c r="CRU1" s="48"/>
      <c r="CRV1" s="48"/>
      <c r="CRW1" s="48"/>
      <c r="CRX1" s="48"/>
    </row>
    <row r="2" spans="1:2520" x14ac:dyDescent="0.25">
      <c r="A2" s="43" t="s">
        <v>248</v>
      </c>
      <c r="B2" s="57">
        <f>'Risk Assessment Dashboard '!$C$6</f>
        <v>4</v>
      </c>
      <c r="C2" s="57">
        <f t="shared" ref="C2:C11" si="0">B2-F2</f>
        <v>2</v>
      </c>
      <c r="D2" s="43">
        <f t="shared" ref="D2:D11" si="1">H2/50</f>
        <v>0.12</v>
      </c>
      <c r="E2" s="43">
        <f t="shared" ref="E2:E11" si="2">1.5*H2-C2-D2</f>
        <v>6.88</v>
      </c>
      <c r="F2" s="43">
        <v>2</v>
      </c>
      <c r="G2" s="43">
        <v>8</v>
      </c>
      <c r="H2" s="43">
        <f t="shared" ref="H2:H11" si="3">G2-F2</f>
        <v>6</v>
      </c>
      <c r="I2" s="43" t="s">
        <v>235</v>
      </c>
      <c r="J2" s="43">
        <v>0</v>
      </c>
      <c r="K2" s="43">
        <v>7</v>
      </c>
      <c r="L2" s="43">
        <v>15</v>
      </c>
      <c r="M2" s="43">
        <v>5</v>
      </c>
      <c r="N2" s="43">
        <v>3</v>
      </c>
      <c r="O2" s="43">
        <v>57856</v>
      </c>
      <c r="P2" s="43">
        <v>65535</v>
      </c>
      <c r="Q2" s="43">
        <v>254</v>
      </c>
      <c r="R2" s="43" t="s">
        <v>249</v>
      </c>
      <c r="S2" s="43" t="str">
        <f t="shared" ref="S2:S11" ca="1" si="4">SUBSTITUTE(MID(_xlfn.FORMULATEXT(V2),2,FIND("!",_xlfn.FORMULATEXT(V2),1)-2), "'","")</f>
        <v xml:space="preserve">Risk Assessment Dashboard </v>
      </c>
      <c r="T2" s="43">
        <f ca="1">_xlfn.SHEET( 'Risk Assessment Dashboard '!$NTP$1000000)</f>
        <v>6</v>
      </c>
      <c r="V2" s="43">
        <f>'Risk Assessment Dashboard '!$NTP$1000000</f>
        <v>0</v>
      </c>
      <c r="W2" s="43">
        <v>16777215</v>
      </c>
      <c r="Y2" s="43">
        <v>13</v>
      </c>
      <c r="BB2" s="43">
        <v>3</v>
      </c>
      <c r="BC2" s="43">
        <v>430</v>
      </c>
      <c r="BD2" s="43" t="b">
        <v>0</v>
      </c>
      <c r="BE2" s="43">
        <f t="shared" ref="BE2:BE11" si="5">E2</f>
        <v>6.88</v>
      </c>
      <c r="BF2" s="43">
        <f t="shared" ref="BF2:BF11" si="6">D2</f>
        <v>0.12</v>
      </c>
      <c r="BG2" s="57">
        <f t="shared" ref="BG2:BG11" si="7">C2</f>
        <v>2</v>
      </c>
      <c r="BK2" s="43">
        <v>16777215</v>
      </c>
      <c r="BL2" s="43">
        <v>16777215</v>
      </c>
      <c r="BM2" s="43">
        <v>16777215</v>
      </c>
      <c r="BIO2" s="43" t="s">
        <v>237</v>
      </c>
      <c r="BIP2" s="57">
        <f>'Risk Assessment Dashboard '!$C$6</f>
        <v>4</v>
      </c>
      <c r="BIQ2" s="43">
        <v>3</v>
      </c>
      <c r="BIR2" s="43">
        <v>6</v>
      </c>
      <c r="BIS2" s="43">
        <f t="shared" ref="BIS2:BIS7" si="8">VALUE(BIP2)</f>
        <v>4</v>
      </c>
      <c r="BIT2" s="43">
        <f t="shared" ref="BIT2:BIT7" si="9">IF(BIS2&gt;=BIR2,1,0)</f>
        <v>0</v>
      </c>
      <c r="BIU2" s="43">
        <f t="shared" ref="BIU2:BIU7" si="10">IF(AND(BIS2&gt;BIQ2,BIS2&lt;BIR2),1,0)</f>
        <v>1</v>
      </c>
      <c r="BIV2" s="43">
        <f t="shared" ref="BIV2:BIV7" si="11">IF(BIS2&lt;=BIQ2,1,0)</f>
        <v>0</v>
      </c>
      <c r="BIW2" s="43" t="s">
        <v>235</v>
      </c>
      <c r="BIX2" s="43">
        <v>0</v>
      </c>
      <c r="BIY2" s="43">
        <v>2500134</v>
      </c>
      <c r="BIZ2" s="43">
        <v>8421504</v>
      </c>
      <c r="BJA2" s="43">
        <v>0</v>
      </c>
      <c r="BJB2" s="43">
        <v>16777215</v>
      </c>
      <c r="BJC2" s="43">
        <v>44032</v>
      </c>
      <c r="BJD2" s="43">
        <v>65535</v>
      </c>
      <c r="BJE2" s="43">
        <v>255</v>
      </c>
      <c r="BJF2" s="43" t="s">
        <v>238</v>
      </c>
      <c r="BJG2" s="43" t="str">
        <f t="shared" ref="BJG2:BJG7" ca="1" si="12">SUBSTITUTE(MID(_xlfn.FORMULATEXT(BJJ2),2,FIND("!",_xlfn.FORMULATEXT(BJJ2),1)-2), "'","")</f>
        <v xml:space="preserve">Risk Assessment Dashboard </v>
      </c>
      <c r="BJH2" s="43">
        <f ca="1">_xlfn.SHEET( 'Risk Assessment Dashboard '!$NTQ$999994)</f>
        <v>6</v>
      </c>
      <c r="BJJ2" s="43">
        <f>'Risk Assessment Dashboard '!$NTQ$999994</f>
        <v>0</v>
      </c>
      <c r="BJK2" s="43">
        <v>2</v>
      </c>
      <c r="BJL2" s="43">
        <v>8</v>
      </c>
    </row>
    <row r="3" spans="1:2520" x14ac:dyDescent="0.25">
      <c r="A3" s="43" t="s">
        <v>250</v>
      </c>
      <c r="B3" s="57">
        <f>'Risk Assessment Dashboard '!$C$7</f>
        <v>11</v>
      </c>
      <c r="C3" s="57">
        <f t="shared" si="0"/>
        <v>7</v>
      </c>
      <c r="D3" s="43">
        <f t="shared" si="1"/>
        <v>0.34</v>
      </c>
      <c r="E3" s="43">
        <f t="shared" si="2"/>
        <v>18.16</v>
      </c>
      <c r="F3" s="43">
        <v>4</v>
      </c>
      <c r="G3" s="43">
        <v>21</v>
      </c>
      <c r="H3" s="43">
        <f t="shared" si="3"/>
        <v>17</v>
      </c>
      <c r="I3" s="43" t="s">
        <v>235</v>
      </c>
      <c r="J3" s="43">
        <v>0</v>
      </c>
      <c r="K3" s="43">
        <v>7</v>
      </c>
      <c r="L3" s="43">
        <v>15</v>
      </c>
      <c r="M3" s="43">
        <v>15</v>
      </c>
      <c r="N3" s="43">
        <v>9</v>
      </c>
      <c r="O3" s="43">
        <v>57856</v>
      </c>
      <c r="P3" s="43">
        <v>65535</v>
      </c>
      <c r="Q3" s="43">
        <v>254</v>
      </c>
      <c r="R3" s="43" t="s">
        <v>249</v>
      </c>
      <c r="S3" s="43" t="str">
        <f t="shared" ca="1" si="4"/>
        <v xml:space="preserve">Risk Assessment Dashboard </v>
      </c>
      <c r="T3" s="43">
        <f ca="1">_xlfn.SHEET( 'Risk Assessment Dashboard '!$NTP$1000000)</f>
        <v>6</v>
      </c>
      <c r="V3" s="43">
        <f>'Risk Assessment Dashboard '!$NTP$1000000</f>
        <v>0</v>
      </c>
      <c r="W3" s="43">
        <v>16777215</v>
      </c>
      <c r="Y3" s="43">
        <v>13</v>
      </c>
      <c r="BB3" s="43">
        <v>3</v>
      </c>
      <c r="BC3" s="43">
        <v>430</v>
      </c>
      <c r="BD3" s="43" t="b">
        <v>0</v>
      </c>
      <c r="BE3" s="43">
        <f t="shared" si="5"/>
        <v>18.16</v>
      </c>
      <c r="BF3" s="43">
        <f t="shared" si="6"/>
        <v>0.34</v>
      </c>
      <c r="BG3" s="57">
        <f t="shared" si="7"/>
        <v>7</v>
      </c>
      <c r="BK3" s="43">
        <v>16777215</v>
      </c>
      <c r="BL3" s="43">
        <v>16777215</v>
      </c>
      <c r="BM3" s="43">
        <v>16777215</v>
      </c>
      <c r="BIO3" s="43" t="s">
        <v>239</v>
      </c>
      <c r="BIP3" s="57">
        <f>'Risk Assessment Dashboard '!$C$7</f>
        <v>11</v>
      </c>
      <c r="BIQ3" s="43">
        <v>6</v>
      </c>
      <c r="BIR3" s="43">
        <v>10</v>
      </c>
      <c r="BIS3" s="43">
        <f t="shared" si="8"/>
        <v>11</v>
      </c>
      <c r="BIT3" s="43">
        <f t="shared" si="9"/>
        <v>1</v>
      </c>
      <c r="BIU3" s="43">
        <f t="shared" si="10"/>
        <v>0</v>
      </c>
      <c r="BIV3" s="43">
        <f t="shared" si="11"/>
        <v>0</v>
      </c>
      <c r="BIW3" s="43" t="s">
        <v>235</v>
      </c>
      <c r="BIX3" s="43">
        <v>0</v>
      </c>
      <c r="BIY3" s="43">
        <v>2500134</v>
      </c>
      <c r="BIZ3" s="43">
        <v>8421504</v>
      </c>
      <c r="BJA3" s="43">
        <v>0</v>
      </c>
      <c r="BJB3" s="43">
        <v>16777215</v>
      </c>
      <c r="BJC3" s="43">
        <v>57856</v>
      </c>
      <c r="BJD3" s="43">
        <v>65535</v>
      </c>
      <c r="BJE3" s="43">
        <v>254</v>
      </c>
      <c r="BJF3" s="43" t="s">
        <v>238</v>
      </c>
      <c r="BJG3" s="43" t="str">
        <f t="shared" ca="1" si="12"/>
        <v xml:space="preserve">Risk Assessment Dashboard </v>
      </c>
      <c r="BJH3" s="43">
        <f ca="1">_xlfn.SHEET( 'Risk Assessment Dashboard '!$NTQ$999994)</f>
        <v>6</v>
      </c>
      <c r="BJJ3" s="43">
        <f>'Risk Assessment Dashboard '!$NTQ$999994</f>
        <v>0</v>
      </c>
      <c r="BJK3" s="43">
        <v>3</v>
      </c>
      <c r="BJL3" s="43">
        <v>13</v>
      </c>
    </row>
    <row r="4" spans="1:2520" x14ac:dyDescent="0.25">
      <c r="A4" s="43" t="s">
        <v>251</v>
      </c>
      <c r="B4" s="57">
        <f>'Risk Assessment Dashboard '!$C$8</f>
        <v>7</v>
      </c>
      <c r="C4" s="57">
        <f t="shared" si="0"/>
        <v>3</v>
      </c>
      <c r="D4" s="43">
        <f t="shared" si="1"/>
        <v>0.3</v>
      </c>
      <c r="E4" s="43">
        <f t="shared" si="2"/>
        <v>19.2</v>
      </c>
      <c r="F4" s="43">
        <v>4</v>
      </c>
      <c r="G4" s="43">
        <v>19</v>
      </c>
      <c r="H4" s="43">
        <f t="shared" si="3"/>
        <v>15</v>
      </c>
      <c r="I4" s="43" t="s">
        <v>235</v>
      </c>
      <c r="J4" s="43">
        <v>0</v>
      </c>
      <c r="K4" s="43">
        <v>7</v>
      </c>
      <c r="L4" s="43">
        <v>15</v>
      </c>
      <c r="M4" s="43">
        <v>13</v>
      </c>
      <c r="N4" s="43">
        <v>8</v>
      </c>
      <c r="O4" s="43">
        <v>57856</v>
      </c>
      <c r="P4" s="43">
        <v>65535</v>
      </c>
      <c r="Q4" s="43">
        <v>254</v>
      </c>
      <c r="R4" s="43" t="s">
        <v>249</v>
      </c>
      <c r="S4" s="43" t="str">
        <f t="shared" ca="1" si="4"/>
        <v xml:space="preserve">Risk Assessment Dashboard </v>
      </c>
      <c r="T4" s="43">
        <f ca="1">_xlfn.SHEET( 'Risk Assessment Dashboard '!$NTP$1000000)</f>
        <v>6</v>
      </c>
      <c r="V4" s="43">
        <f>'Risk Assessment Dashboard '!$NTP$1000000</f>
        <v>0</v>
      </c>
      <c r="W4" s="43">
        <v>16777215</v>
      </c>
      <c r="Y4" s="43">
        <v>13</v>
      </c>
      <c r="BB4" s="43">
        <v>3</v>
      </c>
      <c r="BC4" s="43">
        <v>430</v>
      </c>
      <c r="BD4" s="43" t="b">
        <v>0</v>
      </c>
      <c r="BE4" s="43">
        <f t="shared" si="5"/>
        <v>19.2</v>
      </c>
      <c r="BF4" s="43">
        <f t="shared" si="6"/>
        <v>0.3</v>
      </c>
      <c r="BG4" s="57">
        <f t="shared" si="7"/>
        <v>3</v>
      </c>
      <c r="BK4" s="43">
        <v>16777215</v>
      </c>
      <c r="BL4" s="43">
        <v>16777215</v>
      </c>
      <c r="BM4" s="43">
        <v>16777215</v>
      </c>
      <c r="BIO4" s="43" t="s">
        <v>240</v>
      </c>
      <c r="BIP4" s="57">
        <f>'Risk Assessment Dashboard '!$C$8</f>
        <v>7</v>
      </c>
      <c r="BIQ4" s="43">
        <v>9</v>
      </c>
      <c r="BIR4" s="43">
        <v>13</v>
      </c>
      <c r="BIS4" s="43">
        <f t="shared" si="8"/>
        <v>7</v>
      </c>
      <c r="BIT4" s="43">
        <f t="shared" si="9"/>
        <v>0</v>
      </c>
      <c r="BIU4" s="43">
        <f t="shared" si="10"/>
        <v>0</v>
      </c>
      <c r="BIV4" s="43">
        <f t="shared" si="11"/>
        <v>1</v>
      </c>
      <c r="BIW4" s="43" t="s">
        <v>235</v>
      </c>
      <c r="BIX4" s="43">
        <v>0</v>
      </c>
      <c r="BIY4" s="43">
        <v>2500134</v>
      </c>
      <c r="BIZ4" s="43">
        <v>8421504</v>
      </c>
      <c r="BJA4" s="43">
        <v>0</v>
      </c>
      <c r="BJB4" s="43">
        <v>16777215</v>
      </c>
      <c r="BJC4" s="43">
        <v>57856</v>
      </c>
      <c r="BJD4" s="43">
        <v>65535</v>
      </c>
      <c r="BJE4" s="43">
        <v>254</v>
      </c>
      <c r="BJF4" s="43" t="s">
        <v>238</v>
      </c>
      <c r="BJG4" s="43" t="str">
        <f t="shared" ca="1" si="12"/>
        <v xml:space="preserve">Risk Assessment Dashboard </v>
      </c>
      <c r="BJH4" s="43">
        <f ca="1">_xlfn.SHEET( 'Risk Assessment Dashboard '!$NTQ$999994)</f>
        <v>6</v>
      </c>
      <c r="BJJ4" s="43">
        <f>'Risk Assessment Dashboard '!$NTQ$999994</f>
        <v>0</v>
      </c>
      <c r="BJK4" s="43">
        <v>4</v>
      </c>
      <c r="BJL4" s="43">
        <v>19</v>
      </c>
    </row>
    <row r="5" spans="1:2520" x14ac:dyDescent="0.25">
      <c r="A5" s="43" t="s">
        <v>252</v>
      </c>
      <c r="B5" s="57">
        <f>'Risk Assessment Dashboard '!$C$9</f>
        <v>12</v>
      </c>
      <c r="C5" s="57">
        <f t="shared" si="0"/>
        <v>8</v>
      </c>
      <c r="D5" s="43">
        <f t="shared" si="1"/>
        <v>0.3</v>
      </c>
      <c r="E5" s="43">
        <f t="shared" si="2"/>
        <v>14.2</v>
      </c>
      <c r="F5" s="43">
        <v>4</v>
      </c>
      <c r="G5" s="43">
        <v>19</v>
      </c>
      <c r="H5" s="43">
        <f t="shared" si="3"/>
        <v>15</v>
      </c>
      <c r="I5" s="43" t="s">
        <v>235</v>
      </c>
      <c r="J5" s="43">
        <v>0</v>
      </c>
      <c r="K5" s="43">
        <v>7</v>
      </c>
      <c r="L5" s="43">
        <v>15</v>
      </c>
      <c r="M5" s="43">
        <v>13</v>
      </c>
      <c r="N5" s="43">
        <v>8</v>
      </c>
      <c r="O5" s="43">
        <v>57856</v>
      </c>
      <c r="P5" s="43">
        <v>65535</v>
      </c>
      <c r="Q5" s="43">
        <v>254</v>
      </c>
      <c r="R5" s="43" t="s">
        <v>249</v>
      </c>
      <c r="S5" s="43" t="str">
        <f t="shared" ca="1" si="4"/>
        <v xml:space="preserve">Risk Assessment Dashboard </v>
      </c>
      <c r="T5" s="43">
        <f ca="1">_xlfn.SHEET( 'Risk Assessment Dashboard '!$NTP$1000000)</f>
        <v>6</v>
      </c>
      <c r="V5" s="43">
        <f>'Risk Assessment Dashboard '!$NTP$1000000</f>
        <v>0</v>
      </c>
      <c r="W5" s="43">
        <v>16777215</v>
      </c>
      <c r="Y5" s="43">
        <v>13</v>
      </c>
      <c r="BB5" s="43">
        <v>3</v>
      </c>
      <c r="BC5" s="43">
        <v>430</v>
      </c>
      <c r="BD5" s="43" t="b">
        <v>0</v>
      </c>
      <c r="BE5" s="43">
        <f t="shared" si="5"/>
        <v>14.2</v>
      </c>
      <c r="BF5" s="43">
        <f t="shared" si="6"/>
        <v>0.3</v>
      </c>
      <c r="BG5" s="57">
        <f t="shared" si="7"/>
        <v>8</v>
      </c>
      <c r="BK5" s="43">
        <v>16777215</v>
      </c>
      <c r="BL5" s="43">
        <v>16777215</v>
      </c>
      <c r="BM5" s="43">
        <v>16777215</v>
      </c>
      <c r="BIO5" s="43" t="s">
        <v>241</v>
      </c>
      <c r="BIP5" s="57">
        <f>'Risk Assessment Dashboard '!$C$9</f>
        <v>12</v>
      </c>
      <c r="BIQ5" s="43">
        <v>9</v>
      </c>
      <c r="BIR5" s="43">
        <v>13</v>
      </c>
      <c r="BIS5" s="43">
        <f t="shared" si="8"/>
        <v>12</v>
      </c>
      <c r="BIT5" s="43">
        <f t="shared" si="9"/>
        <v>0</v>
      </c>
      <c r="BIU5" s="43">
        <f t="shared" si="10"/>
        <v>1</v>
      </c>
      <c r="BIV5" s="43">
        <f t="shared" si="11"/>
        <v>0</v>
      </c>
      <c r="BIW5" s="43" t="s">
        <v>235</v>
      </c>
      <c r="BIX5" s="43">
        <v>0</v>
      </c>
      <c r="BIY5" s="43">
        <v>2500134</v>
      </c>
      <c r="BIZ5" s="43">
        <v>8421504</v>
      </c>
      <c r="BJA5" s="43">
        <v>0</v>
      </c>
      <c r="BJB5" s="43">
        <v>16777215</v>
      </c>
      <c r="BJC5" s="43">
        <v>57856</v>
      </c>
      <c r="BJD5" s="43">
        <v>65535</v>
      </c>
      <c r="BJE5" s="43">
        <v>254</v>
      </c>
      <c r="BJF5" s="43" t="s">
        <v>238</v>
      </c>
      <c r="BJG5" s="43" t="str">
        <f t="shared" ca="1" si="12"/>
        <v xml:space="preserve">Risk Assessment Dashboard </v>
      </c>
      <c r="BJH5" s="43">
        <f ca="1">_xlfn.SHEET( 'Risk Assessment Dashboard '!$NTQ$999994)</f>
        <v>6</v>
      </c>
      <c r="BJJ5" s="43">
        <f>'Risk Assessment Dashboard '!$NTQ$999994</f>
        <v>0</v>
      </c>
      <c r="BJK5" s="43">
        <v>4</v>
      </c>
      <c r="BJL5" s="43">
        <v>19</v>
      </c>
    </row>
    <row r="6" spans="1:2520" x14ac:dyDescent="0.25">
      <c r="A6" s="43" t="s">
        <v>253</v>
      </c>
      <c r="B6" s="57">
        <f>'Risk Assessment Dashboard '!$C$10</f>
        <v>16</v>
      </c>
      <c r="C6" s="57">
        <f t="shared" si="0"/>
        <v>4</v>
      </c>
      <c r="D6" s="43">
        <f t="shared" si="1"/>
        <v>0.86</v>
      </c>
      <c r="E6" s="43">
        <f t="shared" si="2"/>
        <v>59.64</v>
      </c>
      <c r="F6" s="43">
        <v>12</v>
      </c>
      <c r="G6" s="43">
        <v>55</v>
      </c>
      <c r="H6" s="43">
        <f t="shared" si="3"/>
        <v>43</v>
      </c>
      <c r="I6" s="43" t="s">
        <v>235</v>
      </c>
      <c r="J6" s="43">
        <v>0</v>
      </c>
      <c r="K6" s="43">
        <v>7</v>
      </c>
      <c r="L6" s="43">
        <v>15</v>
      </c>
      <c r="M6" s="43">
        <v>40</v>
      </c>
      <c r="N6" s="43">
        <v>26</v>
      </c>
      <c r="O6" s="43">
        <v>57856</v>
      </c>
      <c r="P6" s="43">
        <v>65535</v>
      </c>
      <c r="Q6" s="43">
        <v>254</v>
      </c>
      <c r="R6" s="43" t="s">
        <v>249</v>
      </c>
      <c r="S6" s="43" t="str">
        <f t="shared" ca="1" si="4"/>
        <v xml:space="preserve">Risk Assessment Dashboard </v>
      </c>
      <c r="T6" s="43">
        <f ca="1">_xlfn.SHEET( 'Risk Assessment Dashboard '!$NTP$1000000)</f>
        <v>6</v>
      </c>
      <c r="V6" s="43">
        <f>'Risk Assessment Dashboard '!$NTP$1000000</f>
        <v>0</v>
      </c>
      <c r="W6" s="43">
        <v>16777215</v>
      </c>
      <c r="Y6" s="43">
        <v>13</v>
      </c>
      <c r="BB6" s="43">
        <v>3</v>
      </c>
      <c r="BC6" s="43">
        <v>430</v>
      </c>
      <c r="BD6" s="43" t="b">
        <v>0</v>
      </c>
      <c r="BE6" s="43">
        <f t="shared" si="5"/>
        <v>59.64</v>
      </c>
      <c r="BF6" s="43">
        <f t="shared" si="6"/>
        <v>0.86</v>
      </c>
      <c r="BG6" s="57">
        <f t="shared" si="7"/>
        <v>4</v>
      </c>
      <c r="BK6" s="43">
        <v>16777215</v>
      </c>
      <c r="BL6" s="43">
        <v>16777215</v>
      </c>
      <c r="BM6" s="43">
        <v>16777215</v>
      </c>
      <c r="BIO6" s="43" t="s">
        <v>242</v>
      </c>
      <c r="BIP6" s="57">
        <f>'Risk Assessment Dashboard '!$C$10</f>
        <v>16</v>
      </c>
      <c r="BIQ6" s="43">
        <v>26</v>
      </c>
      <c r="BIR6" s="43">
        <v>40</v>
      </c>
      <c r="BIS6" s="43">
        <f t="shared" si="8"/>
        <v>16</v>
      </c>
      <c r="BIT6" s="43">
        <f t="shared" si="9"/>
        <v>0</v>
      </c>
      <c r="BIU6" s="43">
        <f t="shared" si="10"/>
        <v>0</v>
      </c>
      <c r="BIV6" s="43">
        <f t="shared" si="11"/>
        <v>1</v>
      </c>
      <c r="BIW6" s="43" t="s">
        <v>235</v>
      </c>
      <c r="BIX6" s="43">
        <v>0</v>
      </c>
      <c r="BIY6" s="43">
        <v>2500134</v>
      </c>
      <c r="BIZ6" s="43">
        <v>8421504</v>
      </c>
      <c r="BJA6" s="43">
        <v>0</v>
      </c>
      <c r="BJB6" s="43">
        <v>16777215</v>
      </c>
      <c r="BJC6" s="43">
        <v>57856</v>
      </c>
      <c r="BJD6" s="43">
        <v>65535</v>
      </c>
      <c r="BJE6" s="43">
        <v>254</v>
      </c>
      <c r="BJF6" s="43" t="s">
        <v>238</v>
      </c>
      <c r="BJG6" s="43" t="str">
        <f t="shared" ca="1" si="12"/>
        <v xml:space="preserve">Risk Assessment Dashboard </v>
      </c>
      <c r="BJH6" s="43">
        <f ca="1">_xlfn.SHEET( 'Risk Assessment Dashboard '!$NTQ$999994)</f>
        <v>6</v>
      </c>
      <c r="BJJ6" s="43">
        <f>'Risk Assessment Dashboard '!$NTQ$999994</f>
        <v>0</v>
      </c>
      <c r="BJK6" s="43">
        <v>12</v>
      </c>
      <c r="BJL6" s="43">
        <v>55</v>
      </c>
    </row>
    <row r="7" spans="1:2520" x14ac:dyDescent="0.25">
      <c r="A7" s="43" t="s">
        <v>254</v>
      </c>
      <c r="B7" s="57">
        <f>'Risk Assessment Dashboard '!$C$11</f>
        <v>12</v>
      </c>
      <c r="C7" s="57">
        <f t="shared" si="0"/>
        <v>8</v>
      </c>
      <c r="D7" s="43">
        <f t="shared" si="1"/>
        <v>0.24</v>
      </c>
      <c r="E7" s="43">
        <f t="shared" si="2"/>
        <v>9.76</v>
      </c>
      <c r="F7" s="43">
        <v>4</v>
      </c>
      <c r="G7" s="43">
        <v>16</v>
      </c>
      <c r="H7" s="43">
        <f t="shared" si="3"/>
        <v>12</v>
      </c>
      <c r="I7" s="43" t="s">
        <v>235</v>
      </c>
      <c r="J7" s="43">
        <v>0</v>
      </c>
      <c r="K7" s="43">
        <v>7</v>
      </c>
      <c r="L7" s="43">
        <v>15</v>
      </c>
      <c r="M7" s="43">
        <v>12</v>
      </c>
      <c r="N7" s="43">
        <v>8</v>
      </c>
      <c r="O7" s="43">
        <v>57856</v>
      </c>
      <c r="P7" s="43">
        <v>65535</v>
      </c>
      <c r="Q7" s="43">
        <v>254</v>
      </c>
      <c r="R7" s="43" t="s">
        <v>249</v>
      </c>
      <c r="S7" s="43" t="str">
        <f t="shared" ca="1" si="4"/>
        <v xml:space="preserve">Risk Assessment Dashboard </v>
      </c>
      <c r="T7" s="43">
        <f ca="1">_xlfn.SHEET( 'Risk Assessment Dashboard '!$NTP$1000000)</f>
        <v>6</v>
      </c>
      <c r="V7" s="43">
        <f>'Risk Assessment Dashboard '!$NTP$1000000</f>
        <v>0</v>
      </c>
      <c r="W7" s="43">
        <v>16777215</v>
      </c>
      <c r="Y7" s="43">
        <v>13</v>
      </c>
      <c r="BB7" s="43">
        <v>3</v>
      </c>
      <c r="BC7" s="43">
        <v>430</v>
      </c>
      <c r="BD7" s="43" t="b">
        <v>0</v>
      </c>
      <c r="BE7" s="43">
        <f t="shared" si="5"/>
        <v>9.76</v>
      </c>
      <c r="BF7" s="43">
        <f t="shared" si="6"/>
        <v>0.24</v>
      </c>
      <c r="BG7" s="57">
        <f t="shared" si="7"/>
        <v>8</v>
      </c>
      <c r="BK7" s="43">
        <v>16777215</v>
      </c>
      <c r="BL7" s="43">
        <v>16777215</v>
      </c>
      <c r="BM7" s="43">
        <v>16777215</v>
      </c>
      <c r="BIO7" s="43" t="s">
        <v>243</v>
      </c>
      <c r="BIP7" s="57">
        <f>'Risk Assessment Dashboard '!$C$11</f>
        <v>12</v>
      </c>
      <c r="BIQ7" s="43">
        <v>8</v>
      </c>
      <c r="BIR7" s="43">
        <v>11</v>
      </c>
      <c r="BIS7" s="43">
        <f t="shared" si="8"/>
        <v>12</v>
      </c>
      <c r="BIT7" s="43">
        <f t="shared" si="9"/>
        <v>1</v>
      </c>
      <c r="BIU7" s="43">
        <f t="shared" si="10"/>
        <v>0</v>
      </c>
      <c r="BIV7" s="43">
        <f t="shared" si="11"/>
        <v>0</v>
      </c>
      <c r="BIW7" s="43" t="s">
        <v>235</v>
      </c>
      <c r="BIX7" s="43">
        <v>0</v>
      </c>
      <c r="BIY7" s="43">
        <v>2500134</v>
      </c>
      <c r="BIZ7" s="43">
        <v>8421504</v>
      </c>
      <c r="BJA7" s="43">
        <v>0</v>
      </c>
      <c r="BJB7" s="43">
        <v>16777215</v>
      </c>
      <c r="BJC7" s="43">
        <v>57856</v>
      </c>
      <c r="BJD7" s="43">
        <v>65535</v>
      </c>
      <c r="BJE7" s="43">
        <v>254</v>
      </c>
      <c r="BJF7" s="43" t="s">
        <v>238</v>
      </c>
      <c r="BJG7" s="43" t="str">
        <f t="shared" ca="1" si="12"/>
        <v xml:space="preserve">Risk Assessment Dashboard </v>
      </c>
      <c r="BJH7" s="43">
        <f ca="1">_xlfn.SHEET( 'Risk Assessment Dashboard '!$NTQ$999994)</f>
        <v>6</v>
      </c>
      <c r="BJJ7" s="43">
        <f>'Risk Assessment Dashboard '!$NTQ$999994</f>
        <v>0</v>
      </c>
      <c r="BJK7" s="43">
        <v>4</v>
      </c>
      <c r="BJL7" s="43">
        <v>16</v>
      </c>
    </row>
    <row r="8" spans="1:2520" x14ac:dyDescent="0.25">
      <c r="A8" s="43" t="s">
        <v>255</v>
      </c>
      <c r="B8" s="57">
        <f>'Risk Assessment Dashboard '!$C$12</f>
        <v>5</v>
      </c>
      <c r="C8" s="57">
        <f t="shared" si="0"/>
        <v>2</v>
      </c>
      <c r="D8" s="43">
        <f t="shared" si="1"/>
        <v>0.18</v>
      </c>
      <c r="E8" s="43">
        <f t="shared" si="2"/>
        <v>11.32</v>
      </c>
      <c r="F8" s="43">
        <v>3</v>
      </c>
      <c r="G8" s="43">
        <v>12</v>
      </c>
      <c r="H8" s="43">
        <f t="shared" si="3"/>
        <v>9</v>
      </c>
      <c r="I8" s="43" t="s">
        <v>235</v>
      </c>
      <c r="J8" s="43">
        <v>0</v>
      </c>
      <c r="K8" s="43">
        <v>7</v>
      </c>
      <c r="L8" s="43">
        <v>15</v>
      </c>
      <c r="M8" s="43">
        <v>9</v>
      </c>
      <c r="N8" s="43">
        <v>6</v>
      </c>
      <c r="O8" s="43">
        <v>57856</v>
      </c>
      <c r="P8" s="43">
        <v>65535</v>
      </c>
      <c r="Q8" s="43">
        <v>254</v>
      </c>
      <c r="R8" s="43" t="s">
        <v>249</v>
      </c>
      <c r="S8" s="43" t="str">
        <f t="shared" ca="1" si="4"/>
        <v xml:space="preserve">Risk Assessment Dashboard </v>
      </c>
      <c r="T8" s="43">
        <f ca="1">_xlfn.SHEET( 'Risk Assessment Dashboard '!$NTP$1000000)</f>
        <v>6</v>
      </c>
      <c r="V8" s="43">
        <f>'Risk Assessment Dashboard '!$NTP$1000000</f>
        <v>0</v>
      </c>
      <c r="W8" s="43">
        <v>16777215</v>
      </c>
      <c r="Y8" s="43">
        <v>13</v>
      </c>
      <c r="BB8" s="43">
        <v>3</v>
      </c>
      <c r="BC8" s="43">
        <v>430</v>
      </c>
      <c r="BD8" s="43" t="b">
        <v>0</v>
      </c>
      <c r="BE8" s="43">
        <f t="shared" si="5"/>
        <v>11.32</v>
      </c>
      <c r="BF8" s="43">
        <f t="shared" si="6"/>
        <v>0.18</v>
      </c>
      <c r="BG8" s="57">
        <f t="shared" si="7"/>
        <v>2</v>
      </c>
      <c r="BK8" s="43">
        <v>16777215</v>
      </c>
      <c r="BL8" s="43">
        <v>16777215</v>
      </c>
      <c r="BM8" s="43">
        <v>16777215</v>
      </c>
    </row>
    <row r="9" spans="1:2520" x14ac:dyDescent="0.25">
      <c r="A9" s="43" t="s">
        <v>256</v>
      </c>
      <c r="B9" s="57">
        <f>'Risk Assessment Dashboard '!$C$13</f>
        <v>16</v>
      </c>
      <c r="C9" s="57">
        <f t="shared" si="0"/>
        <v>12</v>
      </c>
      <c r="D9" s="43">
        <f t="shared" si="1"/>
        <v>0.28000000000000003</v>
      </c>
      <c r="E9" s="43">
        <f t="shared" si="2"/>
        <v>8.7200000000000006</v>
      </c>
      <c r="F9" s="43">
        <v>4</v>
      </c>
      <c r="G9" s="43">
        <v>18</v>
      </c>
      <c r="H9" s="43">
        <f t="shared" si="3"/>
        <v>14</v>
      </c>
      <c r="I9" s="43" t="s">
        <v>235</v>
      </c>
      <c r="J9" s="43">
        <v>0</v>
      </c>
      <c r="K9" s="43">
        <v>7</v>
      </c>
      <c r="L9" s="43">
        <v>15</v>
      </c>
      <c r="M9" s="43">
        <v>12</v>
      </c>
      <c r="N9" s="43">
        <v>8</v>
      </c>
      <c r="O9" s="43">
        <v>57856</v>
      </c>
      <c r="P9" s="43">
        <v>65535</v>
      </c>
      <c r="Q9" s="43">
        <v>254</v>
      </c>
      <c r="R9" s="43" t="s">
        <v>249</v>
      </c>
      <c r="S9" s="43" t="str">
        <f t="shared" ca="1" si="4"/>
        <v xml:space="preserve">Risk Assessment Dashboard </v>
      </c>
      <c r="T9" s="43">
        <f ca="1">_xlfn.SHEET( 'Risk Assessment Dashboard '!$NTP$1000000)</f>
        <v>6</v>
      </c>
      <c r="V9" s="43">
        <f>'Risk Assessment Dashboard '!$NTP$1000000</f>
        <v>0</v>
      </c>
      <c r="W9" s="43">
        <v>16777215</v>
      </c>
      <c r="Y9" s="43">
        <v>13</v>
      </c>
      <c r="BB9" s="43">
        <v>3</v>
      </c>
      <c r="BC9" s="43">
        <v>430</v>
      </c>
      <c r="BD9" s="43" t="b">
        <v>0</v>
      </c>
      <c r="BE9" s="43">
        <f t="shared" si="5"/>
        <v>8.7200000000000006</v>
      </c>
      <c r="BF9" s="43">
        <f t="shared" si="6"/>
        <v>0.28000000000000003</v>
      </c>
      <c r="BG9" s="57">
        <f t="shared" si="7"/>
        <v>12</v>
      </c>
      <c r="BK9" s="43">
        <v>16777215</v>
      </c>
      <c r="BL9" s="43">
        <v>16777215</v>
      </c>
      <c r="BM9" s="43">
        <v>16777215</v>
      </c>
    </row>
    <row r="10" spans="1:2520" x14ac:dyDescent="0.25">
      <c r="A10" s="43" t="s">
        <v>306</v>
      </c>
      <c r="B10" s="57">
        <f>'Risk Assessment Dashboard '!$C$14</f>
        <v>14</v>
      </c>
      <c r="C10" s="57">
        <f t="shared" si="0"/>
        <v>0</v>
      </c>
      <c r="D10" s="43">
        <f t="shared" si="1"/>
        <v>0.56000000000000005</v>
      </c>
      <c r="E10" s="43">
        <f t="shared" si="2"/>
        <v>41.44</v>
      </c>
      <c r="F10" s="43">
        <v>14</v>
      </c>
      <c r="G10" s="43">
        <v>42</v>
      </c>
      <c r="H10" s="43">
        <f t="shared" si="3"/>
        <v>28</v>
      </c>
      <c r="I10" s="43" t="s">
        <v>235</v>
      </c>
      <c r="J10" s="43">
        <v>0</v>
      </c>
      <c r="K10" s="43">
        <v>7</v>
      </c>
      <c r="L10" s="43">
        <v>15</v>
      </c>
      <c r="M10" s="43">
        <v>32</v>
      </c>
      <c r="N10" s="43">
        <v>23</v>
      </c>
      <c r="O10" s="43">
        <v>3394611</v>
      </c>
      <c r="P10" s="43">
        <v>65535</v>
      </c>
      <c r="Q10" s="43">
        <v>1790</v>
      </c>
      <c r="R10" s="43" t="s">
        <v>249</v>
      </c>
      <c r="S10" s="43" t="str">
        <f t="shared" ca="1" si="4"/>
        <v xml:space="preserve">Risk Assessment Dashboard </v>
      </c>
      <c r="T10" s="43">
        <f ca="1">_xlfn.SHEET( 'Risk Assessment Dashboard '!$NTP$1000000)</f>
        <v>6</v>
      </c>
      <c r="V10" s="43">
        <f>'Risk Assessment Dashboard '!$NTP$1000000</f>
        <v>0</v>
      </c>
      <c r="W10" s="43">
        <v>16777215</v>
      </c>
      <c r="Y10" s="43">
        <v>13</v>
      </c>
      <c r="BB10" s="43">
        <v>3</v>
      </c>
      <c r="BC10" s="43">
        <v>430</v>
      </c>
      <c r="BD10" s="43" t="b">
        <v>0</v>
      </c>
      <c r="BE10" s="43">
        <f t="shared" si="5"/>
        <v>41.44</v>
      </c>
      <c r="BF10" s="43">
        <f t="shared" si="6"/>
        <v>0.56000000000000005</v>
      </c>
      <c r="BG10" s="57">
        <f t="shared" si="7"/>
        <v>0</v>
      </c>
      <c r="BK10" s="43">
        <v>16777215</v>
      </c>
      <c r="BL10" s="43">
        <v>16777215</v>
      </c>
      <c r="BM10" s="43">
        <v>16777215</v>
      </c>
    </row>
    <row r="11" spans="1:2520" x14ac:dyDescent="0.25">
      <c r="A11" s="43" t="s">
        <v>326</v>
      </c>
      <c r="B11" s="57">
        <f>'Risk Assessment Dashboard '!$C$15</f>
        <v>97</v>
      </c>
      <c r="C11" s="57">
        <f t="shared" si="0"/>
        <v>46</v>
      </c>
      <c r="D11" s="43">
        <f t="shared" si="1"/>
        <v>3.18</v>
      </c>
      <c r="E11" s="43">
        <f t="shared" si="2"/>
        <v>189.32</v>
      </c>
      <c r="F11" s="43">
        <v>51</v>
      </c>
      <c r="G11" s="43">
        <v>210</v>
      </c>
      <c r="H11" s="43">
        <f t="shared" si="3"/>
        <v>159</v>
      </c>
      <c r="I11" s="43" t="s">
        <v>235</v>
      </c>
      <c r="J11" s="43">
        <v>0</v>
      </c>
      <c r="K11" s="43">
        <v>9</v>
      </c>
      <c r="L11" s="43">
        <v>15</v>
      </c>
      <c r="M11" s="43">
        <v>151</v>
      </c>
      <c r="N11" s="43">
        <v>99</v>
      </c>
      <c r="O11" s="43">
        <v>3394611</v>
      </c>
      <c r="P11" s="43">
        <v>65535</v>
      </c>
      <c r="Q11" s="43">
        <v>255</v>
      </c>
      <c r="R11" s="43" t="s">
        <v>236</v>
      </c>
      <c r="S11" s="43" t="str">
        <f t="shared" ca="1" si="4"/>
        <v xml:space="preserve">Risk Assessment Dashboard </v>
      </c>
      <c r="T11" s="43">
        <f ca="1">_xlfn.SHEET( 'Risk Assessment Dashboard '!$NTP$1000000)</f>
        <v>6</v>
      </c>
      <c r="V11" s="43">
        <f>'Risk Assessment Dashboard '!$NTP$1000000</f>
        <v>0</v>
      </c>
      <c r="W11" s="43">
        <v>16777215</v>
      </c>
      <c r="X11" s="43" t="s">
        <v>36</v>
      </c>
      <c r="Y11" s="43">
        <v>13</v>
      </c>
      <c r="BB11" s="43">
        <v>3</v>
      </c>
      <c r="BC11" s="43">
        <v>430</v>
      </c>
      <c r="BD11" s="43" t="b">
        <v>0</v>
      </c>
      <c r="BE11" s="43">
        <f t="shared" si="5"/>
        <v>189.32</v>
      </c>
      <c r="BF11" s="43">
        <f t="shared" si="6"/>
        <v>3.18</v>
      </c>
      <c r="BG11" s="57">
        <f t="shared" si="7"/>
        <v>46</v>
      </c>
      <c r="BK11" s="43">
        <v>16777215</v>
      </c>
      <c r="BL11" s="43">
        <v>16777215</v>
      </c>
      <c r="BM11" s="43">
        <v>16777215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activeCell="P11" sqref="P11"/>
    </sheetView>
  </sheetViews>
  <sheetFormatPr defaultColWidth="8.7109375" defaultRowHeight="15" x14ac:dyDescent="0.25"/>
  <cols>
    <col min="1" max="16384" width="8.7109375" style="2"/>
  </cols>
  <sheetData>
    <row r="1" spans="1:12" x14ac:dyDescent="0.25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</row>
    <row r="2" spans="1:12" x14ac:dyDescent="0.25">
      <c r="A2" s="31"/>
      <c r="B2" s="3"/>
      <c r="C2" s="3"/>
      <c r="D2" s="3"/>
      <c r="E2" s="3"/>
      <c r="F2" s="3"/>
      <c r="G2" s="3"/>
      <c r="H2" s="3"/>
      <c r="I2" s="3"/>
      <c r="J2" s="3"/>
      <c r="K2" s="3"/>
      <c r="L2" s="32"/>
    </row>
    <row r="3" spans="1:12" x14ac:dyDescent="0.25">
      <c r="A3" s="31"/>
      <c r="B3" s="3"/>
      <c r="C3" s="3"/>
      <c r="D3" s="3"/>
      <c r="E3" s="3"/>
      <c r="F3" s="3"/>
      <c r="G3" s="3"/>
      <c r="H3" s="3"/>
      <c r="I3" s="3"/>
      <c r="J3" s="3"/>
      <c r="K3" s="3"/>
      <c r="L3" s="32"/>
    </row>
    <row r="4" spans="1:12" x14ac:dyDescent="0.25">
      <c r="A4" s="31"/>
      <c r="B4" s="3"/>
      <c r="C4" s="3"/>
      <c r="D4" s="3"/>
      <c r="E4" s="3"/>
      <c r="F4" s="3"/>
      <c r="G4" s="3"/>
      <c r="H4" s="3"/>
      <c r="I4" s="3"/>
      <c r="J4" s="3"/>
      <c r="K4" s="3"/>
      <c r="L4" s="32"/>
    </row>
    <row r="5" spans="1:12" x14ac:dyDescent="0.25">
      <c r="A5" s="31"/>
      <c r="B5" s="3"/>
      <c r="C5" s="3"/>
      <c r="D5" s="3"/>
      <c r="E5" s="3"/>
      <c r="F5" s="3"/>
      <c r="G5" s="3"/>
      <c r="H5" s="3"/>
      <c r="I5" s="3"/>
      <c r="J5" s="3"/>
      <c r="K5" s="3"/>
      <c r="L5" s="32"/>
    </row>
    <row r="6" spans="1:12" x14ac:dyDescent="0.25">
      <c r="A6" s="31"/>
      <c r="B6" s="3"/>
      <c r="C6" s="3"/>
      <c r="D6" s="3"/>
      <c r="E6" s="3"/>
      <c r="F6" s="3"/>
      <c r="G6" s="3"/>
      <c r="H6" s="3"/>
      <c r="I6" s="3"/>
      <c r="J6" s="3"/>
      <c r="K6" s="3"/>
      <c r="L6" s="32"/>
    </row>
    <row r="7" spans="1:12" x14ac:dyDescent="0.25">
      <c r="A7" s="31"/>
      <c r="B7" s="3"/>
      <c r="C7" s="3"/>
      <c r="D7" s="3"/>
      <c r="E7" s="3"/>
      <c r="F7" s="3"/>
      <c r="G7" s="3"/>
      <c r="H7" s="3"/>
      <c r="I7" s="3"/>
      <c r="J7" s="3"/>
      <c r="K7" s="3"/>
      <c r="L7" s="32"/>
    </row>
    <row r="8" spans="1:12" x14ac:dyDescent="0.25">
      <c r="A8" s="31"/>
      <c r="B8" s="3"/>
      <c r="C8" s="3"/>
      <c r="D8" s="3"/>
      <c r="E8" s="3"/>
      <c r="F8" s="3"/>
      <c r="G8" s="3"/>
      <c r="H8" s="3"/>
      <c r="I8" s="3"/>
      <c r="J8" s="3"/>
      <c r="K8" s="3"/>
      <c r="L8" s="32"/>
    </row>
    <row r="9" spans="1:12" x14ac:dyDescent="0.25">
      <c r="A9" s="31"/>
      <c r="B9" s="3"/>
      <c r="C9" s="3"/>
      <c r="D9" s="3"/>
      <c r="E9" s="3"/>
      <c r="F9" s="3"/>
      <c r="G9" s="3"/>
      <c r="H9" s="3"/>
      <c r="I9" s="3"/>
      <c r="J9" s="3"/>
      <c r="K9" s="3"/>
      <c r="L9" s="32"/>
    </row>
    <row r="10" spans="1:12" x14ac:dyDescent="0.25">
      <c r="A10" s="31"/>
      <c r="B10" s="3"/>
      <c r="C10" s="3"/>
      <c r="D10" s="3"/>
      <c r="E10" s="3"/>
      <c r="F10" s="3"/>
      <c r="G10" s="3"/>
      <c r="H10" s="3"/>
      <c r="I10" s="3"/>
      <c r="J10" s="3"/>
      <c r="K10" s="3"/>
      <c r="L10" s="32"/>
    </row>
    <row r="11" spans="1:12" x14ac:dyDescent="0.25">
      <c r="A11" s="31"/>
      <c r="B11" s="3"/>
      <c r="C11" s="3"/>
      <c r="D11" s="3"/>
      <c r="E11" s="3"/>
      <c r="F11" s="3"/>
      <c r="G11" s="3"/>
      <c r="H11" s="3"/>
      <c r="I11" s="3"/>
      <c r="J11" s="3"/>
      <c r="K11" s="3"/>
      <c r="L11" s="32"/>
    </row>
    <row r="12" spans="1:12" x14ac:dyDescent="0.25">
      <c r="A12" s="31"/>
      <c r="B12" s="3"/>
      <c r="C12" s="3"/>
      <c r="D12" s="3"/>
      <c r="E12" s="3"/>
      <c r="F12" s="3"/>
      <c r="G12" s="3"/>
      <c r="H12" s="3"/>
      <c r="I12" s="3"/>
      <c r="J12" s="3"/>
      <c r="K12" s="3"/>
      <c r="L12" s="32"/>
    </row>
    <row r="13" spans="1:12" x14ac:dyDescent="0.25">
      <c r="A13" s="31"/>
      <c r="B13" s="3"/>
      <c r="C13" s="3"/>
      <c r="D13" s="3"/>
      <c r="E13" s="3"/>
      <c r="F13" s="3"/>
      <c r="G13" s="3"/>
      <c r="H13" s="3"/>
      <c r="I13" s="3"/>
      <c r="J13" s="3"/>
      <c r="K13" s="3"/>
      <c r="L13" s="32"/>
    </row>
    <row r="14" spans="1:12" x14ac:dyDescent="0.25">
      <c r="A14" s="31"/>
      <c r="B14" s="3"/>
      <c r="C14" s="3"/>
      <c r="D14" s="3"/>
      <c r="E14" s="3"/>
      <c r="F14" s="3"/>
      <c r="G14" s="3"/>
      <c r="H14" s="3"/>
      <c r="I14" s="3"/>
      <c r="J14" s="3"/>
      <c r="K14" s="3"/>
      <c r="L14" s="32"/>
    </row>
    <row r="15" spans="1:12" x14ac:dyDescent="0.25">
      <c r="A15" s="31"/>
      <c r="B15" s="3"/>
      <c r="C15" s="3"/>
      <c r="D15" s="3"/>
      <c r="E15" s="3"/>
      <c r="F15" s="3"/>
      <c r="G15" s="3"/>
      <c r="H15" s="3"/>
      <c r="I15" s="3"/>
      <c r="J15" s="3"/>
      <c r="K15" s="3"/>
      <c r="L15" s="32"/>
    </row>
    <row r="16" spans="1:12" x14ac:dyDescent="0.25">
      <c r="A16" s="31"/>
      <c r="B16" s="3"/>
      <c r="C16" s="3"/>
      <c r="D16" s="3"/>
      <c r="E16" s="3"/>
      <c r="F16" s="3"/>
      <c r="G16" s="3"/>
      <c r="H16" s="3"/>
      <c r="I16" s="3"/>
      <c r="J16" s="3"/>
      <c r="K16" s="3"/>
      <c r="L16" s="32"/>
    </row>
    <row r="17" spans="1:12" x14ac:dyDescent="0.25">
      <c r="A17" s="31"/>
      <c r="B17" s="3"/>
      <c r="C17" s="3"/>
      <c r="D17" s="3"/>
      <c r="E17" s="3"/>
      <c r="F17" s="3"/>
      <c r="G17" s="3"/>
      <c r="H17" s="3"/>
      <c r="I17" s="3"/>
      <c r="J17" s="3"/>
      <c r="K17" s="3"/>
      <c r="L17" s="32"/>
    </row>
    <row r="18" spans="1:12" x14ac:dyDescent="0.25">
      <c r="A18" s="31"/>
      <c r="B18" s="3"/>
      <c r="C18" s="3"/>
      <c r="D18" s="3"/>
      <c r="E18" s="3"/>
      <c r="F18" s="3"/>
      <c r="G18" s="3"/>
      <c r="H18" s="3"/>
      <c r="I18" s="3"/>
      <c r="J18" s="3"/>
      <c r="K18" s="3"/>
      <c r="L18" s="32"/>
    </row>
    <row r="19" spans="1:12" x14ac:dyDescent="0.25">
      <c r="A19" s="31"/>
      <c r="B19" s="3"/>
      <c r="C19" s="3"/>
      <c r="D19" s="3"/>
      <c r="E19" s="3"/>
      <c r="F19" s="3"/>
      <c r="G19" s="3"/>
      <c r="H19" s="3"/>
      <c r="I19" s="3"/>
      <c r="J19" s="3"/>
      <c r="K19" s="3"/>
      <c r="L19" s="32"/>
    </row>
    <row r="20" spans="1:12" x14ac:dyDescent="0.25">
      <c r="A20" s="31"/>
      <c r="B20" s="3"/>
      <c r="C20" s="3"/>
      <c r="D20" s="3"/>
      <c r="E20" s="3"/>
      <c r="F20" s="3"/>
      <c r="G20" s="3"/>
      <c r="H20" s="3"/>
      <c r="I20" s="3"/>
      <c r="J20" s="3"/>
      <c r="K20" s="3"/>
      <c r="L20" s="32"/>
    </row>
    <row r="21" spans="1:12" x14ac:dyDescent="0.25">
      <c r="A21" s="31"/>
      <c r="B21" s="3"/>
      <c r="C21" s="3"/>
      <c r="D21" s="3"/>
      <c r="E21" s="3"/>
      <c r="F21" s="3"/>
      <c r="G21" s="3"/>
      <c r="H21" s="3"/>
      <c r="I21" s="3"/>
      <c r="J21" s="3"/>
      <c r="K21" s="3"/>
      <c r="L21" s="32"/>
    </row>
    <row r="22" spans="1:12" x14ac:dyDescent="0.25">
      <c r="A22" s="31"/>
      <c r="B22" s="3"/>
      <c r="C22" s="3"/>
      <c r="D22" s="3"/>
      <c r="E22" s="3"/>
      <c r="F22" s="3"/>
      <c r="G22" s="3"/>
      <c r="H22" s="3"/>
      <c r="I22" s="3"/>
      <c r="J22" s="3"/>
      <c r="K22" s="3"/>
      <c r="L22" s="32"/>
    </row>
    <row r="23" spans="1:12" x14ac:dyDescent="0.25">
      <c r="A23" s="31"/>
      <c r="B23" s="3"/>
      <c r="C23" s="3"/>
      <c r="D23" s="3"/>
      <c r="E23" s="3"/>
      <c r="F23" s="3"/>
      <c r="G23" s="3"/>
      <c r="H23" s="3"/>
      <c r="I23" s="3"/>
      <c r="J23" s="3"/>
      <c r="K23" s="3"/>
      <c r="L23" s="32"/>
    </row>
    <row r="24" spans="1:12" x14ac:dyDescent="0.25">
      <c r="A24" s="31"/>
      <c r="B24" s="3"/>
      <c r="C24" s="3"/>
      <c r="D24" s="3"/>
      <c r="E24" s="3"/>
      <c r="F24" s="3"/>
      <c r="G24" s="3"/>
      <c r="H24" s="3"/>
      <c r="I24" s="3"/>
      <c r="J24" s="3"/>
      <c r="K24" s="3"/>
      <c r="L24" s="32"/>
    </row>
    <row r="25" spans="1:12" x14ac:dyDescent="0.25">
      <c r="A25" s="31"/>
      <c r="B25" s="3"/>
      <c r="C25" s="3"/>
      <c r="D25" s="3"/>
      <c r="E25" s="3"/>
      <c r="F25" s="3"/>
      <c r="G25" s="3"/>
      <c r="H25" s="3"/>
      <c r="I25" s="3"/>
      <c r="J25" s="3"/>
      <c r="K25" s="3"/>
      <c r="L25" s="32"/>
    </row>
    <row r="26" spans="1:12" x14ac:dyDescent="0.25">
      <c r="A26" s="31"/>
      <c r="B26" s="3"/>
      <c r="C26" s="3"/>
      <c r="D26" s="3"/>
      <c r="E26" s="3"/>
      <c r="F26" s="3"/>
      <c r="G26" s="3"/>
      <c r="H26" s="3"/>
      <c r="I26" s="3"/>
      <c r="J26" s="3"/>
      <c r="K26" s="3"/>
      <c r="L26" s="32"/>
    </row>
    <row r="27" spans="1:12" x14ac:dyDescent="0.25">
      <c r="A27" s="31"/>
      <c r="B27" s="3"/>
      <c r="C27" s="3"/>
      <c r="D27" s="3"/>
      <c r="E27" s="3"/>
      <c r="F27" s="3"/>
      <c r="G27" s="3"/>
      <c r="H27" s="3"/>
      <c r="I27" s="3"/>
      <c r="J27" s="3"/>
      <c r="K27" s="3"/>
      <c r="L27" s="32"/>
    </row>
    <row r="28" spans="1:12" x14ac:dyDescent="0.25">
      <c r="A28" s="31"/>
      <c r="B28" s="3"/>
      <c r="C28" s="3"/>
      <c r="D28" s="3"/>
      <c r="E28" s="3"/>
      <c r="F28" s="3"/>
      <c r="G28" s="3"/>
      <c r="H28" s="3"/>
      <c r="I28" s="3"/>
      <c r="J28" s="3"/>
      <c r="K28" s="3"/>
      <c r="L28" s="32"/>
    </row>
    <row r="29" spans="1:12" x14ac:dyDescent="0.25">
      <c r="A29" s="31"/>
      <c r="B29" s="3"/>
      <c r="C29" s="3"/>
      <c r="D29" s="3"/>
      <c r="E29" s="3"/>
      <c r="F29" s="3"/>
      <c r="G29" s="3"/>
      <c r="H29" s="3"/>
      <c r="I29" s="3"/>
      <c r="J29" s="3"/>
      <c r="K29" s="3"/>
      <c r="L29" s="32"/>
    </row>
    <row r="30" spans="1:12" x14ac:dyDescent="0.25">
      <c r="A30" s="31"/>
      <c r="B30" s="3"/>
      <c r="C30" s="3"/>
      <c r="D30" s="3"/>
      <c r="E30" s="3"/>
      <c r="F30" s="3"/>
      <c r="G30" s="3"/>
      <c r="H30" s="3"/>
      <c r="I30" s="3"/>
      <c r="J30" s="3"/>
      <c r="K30" s="3"/>
      <c r="L30" s="32"/>
    </row>
    <row r="31" spans="1:12" x14ac:dyDescent="0.25">
      <c r="A31" s="31"/>
      <c r="B31" s="3"/>
      <c r="C31" s="3"/>
      <c r="D31" s="3"/>
      <c r="E31" s="3"/>
      <c r="F31" s="3"/>
      <c r="G31" s="3"/>
      <c r="H31" s="3"/>
      <c r="I31" s="3"/>
      <c r="J31" s="3"/>
      <c r="K31" s="3"/>
      <c r="L31" s="32"/>
    </row>
    <row r="32" spans="1:12" x14ac:dyDescent="0.25">
      <c r="A32" s="31"/>
      <c r="B32" s="3"/>
      <c r="C32" s="3"/>
      <c r="D32" s="3"/>
      <c r="E32" s="3"/>
      <c r="F32" s="3"/>
      <c r="G32" s="3"/>
      <c r="H32" s="3"/>
      <c r="I32" s="3"/>
      <c r="J32" s="3"/>
      <c r="K32" s="3"/>
      <c r="L32" s="32"/>
    </row>
    <row r="33" spans="1:12" x14ac:dyDescent="0.25">
      <c r="A33" s="31"/>
      <c r="B33" s="3"/>
      <c r="C33" s="3"/>
      <c r="D33" s="3"/>
      <c r="E33" s="3"/>
      <c r="F33" s="3"/>
      <c r="G33" s="3"/>
      <c r="H33" s="3"/>
      <c r="I33" s="3"/>
      <c r="J33" s="3"/>
      <c r="K33" s="3"/>
      <c r="L33" s="32"/>
    </row>
    <row r="34" spans="1:12" x14ac:dyDescent="0.25">
      <c r="A34" s="31"/>
      <c r="B34" s="3"/>
      <c r="C34" s="3"/>
      <c r="D34" s="3"/>
      <c r="E34" s="3"/>
      <c r="F34" s="3"/>
      <c r="G34" s="3"/>
      <c r="H34" s="3"/>
      <c r="I34" s="3"/>
      <c r="J34" s="3"/>
      <c r="K34" s="3"/>
      <c r="L34" s="32"/>
    </row>
    <row r="35" spans="1:12" x14ac:dyDescent="0.25">
      <c r="A35" s="31"/>
      <c r="B35" s="3"/>
      <c r="C35" s="3"/>
      <c r="D35" s="3"/>
      <c r="E35" s="3"/>
      <c r="F35" s="3"/>
      <c r="G35" s="3"/>
      <c r="H35" s="3"/>
      <c r="I35" s="3"/>
      <c r="J35" s="3"/>
      <c r="K35" s="3"/>
      <c r="L35" s="32"/>
    </row>
    <row r="36" spans="1:12" x14ac:dyDescent="0.25">
      <c r="A36" s="31"/>
      <c r="B36" s="3"/>
      <c r="C36" s="3"/>
      <c r="D36" s="3"/>
      <c r="E36" s="3"/>
      <c r="F36" s="3"/>
      <c r="G36" s="3"/>
      <c r="H36" s="3"/>
      <c r="I36" s="3"/>
      <c r="J36" s="3"/>
      <c r="K36" s="3"/>
      <c r="L36" s="32"/>
    </row>
    <row r="37" spans="1:12" x14ac:dyDescent="0.25">
      <c r="A37" s="31"/>
      <c r="B37" s="3"/>
      <c r="C37" s="3"/>
      <c r="D37" s="3"/>
      <c r="E37" s="3"/>
      <c r="F37" s="3"/>
      <c r="G37" s="3"/>
      <c r="H37" s="3"/>
      <c r="I37" s="3"/>
      <c r="J37" s="3"/>
      <c r="K37" s="3"/>
      <c r="L37" s="32"/>
    </row>
    <row r="38" spans="1:12" x14ac:dyDescent="0.25">
      <c r="A38" s="31"/>
      <c r="B38" s="3"/>
      <c r="C38" s="3"/>
      <c r="D38" s="3"/>
      <c r="E38" s="3"/>
      <c r="F38" s="3"/>
      <c r="G38" s="3"/>
      <c r="H38" s="3"/>
      <c r="I38" s="3"/>
      <c r="J38" s="3"/>
      <c r="K38" s="3"/>
      <c r="L38" s="32"/>
    </row>
    <row r="39" spans="1:12" x14ac:dyDescent="0.25">
      <c r="A39" s="31"/>
      <c r="B39" s="3"/>
      <c r="C39" s="3"/>
      <c r="D39" s="3"/>
      <c r="E39" s="3"/>
      <c r="F39" s="3"/>
      <c r="G39" s="3"/>
      <c r="H39" s="3"/>
      <c r="I39" s="3"/>
      <c r="J39" s="3"/>
      <c r="K39" s="3"/>
      <c r="L39" s="32"/>
    </row>
    <row r="40" spans="1:12" x14ac:dyDescent="0.25">
      <c r="A40" s="31"/>
      <c r="B40" s="3"/>
      <c r="C40" s="3"/>
      <c r="D40" s="3"/>
      <c r="E40" s="3"/>
      <c r="F40" s="3"/>
      <c r="G40" s="3"/>
      <c r="H40" s="3"/>
      <c r="I40" s="3"/>
      <c r="J40" s="3"/>
      <c r="K40" s="3"/>
      <c r="L40" s="32"/>
    </row>
    <row r="41" spans="1:12" x14ac:dyDescent="0.25">
      <c r="A41" s="31"/>
      <c r="B41" s="3"/>
      <c r="C41" s="3"/>
      <c r="D41" s="3"/>
      <c r="E41" s="3"/>
      <c r="F41" s="3"/>
      <c r="G41" s="3"/>
      <c r="H41" s="3"/>
      <c r="I41" s="3"/>
      <c r="J41" s="3"/>
      <c r="K41" s="3"/>
      <c r="L41" s="32"/>
    </row>
    <row r="42" spans="1:12" x14ac:dyDescent="0.25">
      <c r="A42" s="31"/>
      <c r="B42" s="3"/>
      <c r="C42" s="3"/>
      <c r="D42" s="3"/>
      <c r="E42" s="3"/>
      <c r="F42" s="3"/>
      <c r="G42" s="3"/>
      <c r="H42" s="101" t="s">
        <v>94</v>
      </c>
      <c r="I42" s="101"/>
      <c r="J42" s="101"/>
      <c r="K42" s="101"/>
      <c r="L42" s="102"/>
    </row>
    <row r="43" spans="1:12" x14ac:dyDescent="0.25">
      <c r="A43" s="31"/>
      <c r="B43" s="3"/>
      <c r="C43" s="3"/>
      <c r="D43" s="3"/>
      <c r="E43" s="3"/>
      <c r="F43" s="3"/>
      <c r="G43" s="3"/>
      <c r="H43" s="99" t="s">
        <v>332</v>
      </c>
      <c r="I43" s="99"/>
      <c r="J43" s="99"/>
      <c r="K43" s="99"/>
      <c r="L43" s="100"/>
    </row>
    <row r="44" spans="1:12" ht="15.75" thickBot="1" x14ac:dyDescent="0.3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5"/>
    </row>
  </sheetData>
  <sheetProtection algorithmName="SHA-512" hashValue="gcOCJmKcTJQX7jqusVZ27bRPHFIWZCwNfAZE9rvG8u9cko2uiYIBB8r7BkE1KpCUbg8Qkn8nNYCH/sCbH+g9Ig==" saltValue="zDPcZuAf0T77sTuyiR+wSA==" spinCount="100000" sheet="1" objects="1" scenarios="1" selectLockedCells="1" selectUnlockedCells="1"/>
  <mergeCells count="2">
    <mergeCell ref="H43:L43"/>
    <mergeCell ref="H42:L4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="80" zoomScaleNormal="80" workbookViewId="0">
      <selection activeCell="B9" sqref="B9"/>
    </sheetView>
  </sheetViews>
  <sheetFormatPr defaultColWidth="8.85546875" defaultRowHeight="15" x14ac:dyDescent="0.25"/>
  <cols>
    <col min="1" max="1" width="58.28515625" customWidth="1"/>
    <col min="2" max="2" width="90.7109375" customWidth="1"/>
  </cols>
  <sheetData>
    <row r="1" spans="1:2" ht="20.100000000000001" customHeight="1" x14ac:dyDescent="0.25">
      <c r="A1" s="14" t="s">
        <v>16</v>
      </c>
      <c r="B1" s="15" t="s">
        <v>0</v>
      </c>
    </row>
    <row r="2" spans="1:2" ht="30" customHeight="1" x14ac:dyDescent="0.25">
      <c r="A2" s="6" t="s">
        <v>14</v>
      </c>
      <c r="B2" s="94"/>
    </row>
    <row r="3" spans="1:2" ht="30" customHeight="1" x14ac:dyDescent="0.25">
      <c r="A3" s="6" t="s">
        <v>92</v>
      </c>
      <c r="B3" s="95"/>
    </row>
    <row r="4" spans="1:2" ht="30" customHeight="1" x14ac:dyDescent="0.25">
      <c r="A4" s="6" t="s">
        <v>11</v>
      </c>
      <c r="B4" s="94"/>
    </row>
    <row r="5" spans="1:2" ht="30" customHeight="1" x14ac:dyDescent="0.25">
      <c r="A5" s="6" t="s">
        <v>12</v>
      </c>
      <c r="B5" s="94"/>
    </row>
    <row r="6" spans="1:2" ht="30" customHeight="1" x14ac:dyDescent="0.25">
      <c r="A6" s="6" t="s">
        <v>13</v>
      </c>
      <c r="B6" s="94"/>
    </row>
    <row r="7" spans="1:2" ht="30" customHeight="1" x14ac:dyDescent="0.25">
      <c r="A7" s="6" t="s">
        <v>10</v>
      </c>
      <c r="B7" s="94"/>
    </row>
    <row r="8" spans="1:2" ht="30" customHeight="1" x14ac:dyDescent="0.25">
      <c r="A8" s="6" t="s">
        <v>15</v>
      </c>
      <c r="B8" s="94"/>
    </row>
    <row r="9" spans="1:2" ht="30" customHeight="1" x14ac:dyDescent="0.25">
      <c r="A9" s="6" t="s">
        <v>17</v>
      </c>
      <c r="B9" s="94"/>
    </row>
    <row r="10" spans="1:2" ht="30" customHeight="1" x14ac:dyDescent="0.25">
      <c r="A10" s="6" t="s">
        <v>18</v>
      </c>
      <c r="B10" s="94"/>
    </row>
    <row r="11" spans="1:2" ht="30" customHeight="1" x14ac:dyDescent="0.25">
      <c r="A11" s="6" t="s">
        <v>93</v>
      </c>
      <c r="B11" s="94"/>
    </row>
    <row r="12" spans="1:2" ht="23.45" customHeight="1" x14ac:dyDescent="0.25"/>
  </sheetData>
  <sheetProtection algorithmName="SHA-512" hashValue="ewQMXbP78UcDGKFMAf8lRFhf9lFgvBnzUSXR3t9k9z/Kqu0qv9ZcZLr+olImajm2AFN+s1SjC77IQVivnpoF/Q==" saltValue="aEZaA9QQvnb84E6kRF4Wng==" spinCount="100000" sheet="1" objects="1" scenarios="1"/>
  <customSheetViews>
    <customSheetView guid="{5EA6CBAA-CA7E-4017-A192-DAEE71A14C7E}">
      <selection activeCell="H16" sqref="H16"/>
      <pageMargins left="0.7" right="0.7" top="0.75" bottom="0.75" header="0.3" footer="0.3"/>
    </customSheetView>
  </customSheetViews>
  <pageMargins left="0.7" right="0.7" top="0.75" bottom="0.75" header="0.3" footer="0.3"/>
  <pageSetup orientation="portrait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A7" sqref="A7"/>
    </sheetView>
  </sheetViews>
  <sheetFormatPr defaultRowHeight="15" x14ac:dyDescent="0.25"/>
  <cols>
    <col min="1" max="1" width="53.85546875" customWidth="1"/>
    <col min="2" max="2" width="75.140625" customWidth="1"/>
    <col min="4" max="4" width="42.85546875" customWidth="1"/>
  </cols>
  <sheetData>
    <row r="1" spans="1:4" ht="51.6" customHeight="1" x14ac:dyDescent="0.25">
      <c r="A1" s="103" t="s">
        <v>330</v>
      </c>
      <c r="B1" s="103"/>
      <c r="C1" s="4"/>
    </row>
    <row r="2" spans="1:4" ht="29.45" customHeight="1" x14ac:dyDescent="0.25">
      <c r="A2" s="104" t="s">
        <v>31</v>
      </c>
      <c r="B2" s="104"/>
    </row>
    <row r="3" spans="1:4" ht="24.95" customHeight="1" x14ac:dyDescent="0.25">
      <c r="A3" s="18" t="s">
        <v>5</v>
      </c>
      <c r="B3" s="18" t="s">
        <v>8</v>
      </c>
    </row>
    <row r="4" spans="1:4" ht="20.100000000000001" customHeight="1" x14ac:dyDescent="0.25">
      <c r="A4" s="6" t="s">
        <v>26</v>
      </c>
      <c r="B4" s="96"/>
      <c r="D4" s="13"/>
    </row>
    <row r="5" spans="1:4" ht="20.100000000000001" customHeight="1" x14ac:dyDescent="0.25">
      <c r="A5" s="6" t="s">
        <v>27</v>
      </c>
      <c r="B5" s="97"/>
      <c r="D5" s="13"/>
    </row>
    <row r="6" spans="1:4" ht="20.100000000000001" customHeight="1" x14ac:dyDescent="0.25">
      <c r="A6" s="6" t="s">
        <v>28</v>
      </c>
      <c r="B6" s="97"/>
      <c r="D6" s="13"/>
    </row>
    <row r="7" spans="1:4" ht="20.100000000000001" customHeight="1" x14ac:dyDescent="0.25">
      <c r="A7" s="6" t="s">
        <v>29</v>
      </c>
      <c r="B7" s="97"/>
      <c r="D7" s="13"/>
    </row>
    <row r="8" spans="1:4" ht="20.100000000000001" customHeight="1" x14ac:dyDescent="0.25">
      <c r="A8" s="6" t="s">
        <v>24</v>
      </c>
      <c r="B8" s="97"/>
      <c r="D8" s="13"/>
    </row>
    <row r="9" spans="1:4" ht="20.100000000000001" customHeight="1" x14ac:dyDescent="0.25">
      <c r="A9" s="6" t="s">
        <v>33</v>
      </c>
      <c r="B9" s="97"/>
      <c r="D9" s="13"/>
    </row>
    <row r="10" spans="1:4" ht="20.100000000000001" customHeight="1" x14ac:dyDescent="0.25">
      <c r="A10" s="6" t="s">
        <v>4</v>
      </c>
      <c r="B10" s="97"/>
      <c r="D10" s="13"/>
    </row>
    <row r="11" spans="1:4" ht="20.100000000000001" customHeight="1" x14ac:dyDescent="0.25">
      <c r="A11" s="6" t="s">
        <v>19</v>
      </c>
      <c r="B11" s="97"/>
      <c r="D11" s="13"/>
    </row>
    <row r="12" spans="1:4" ht="20.100000000000001" customHeight="1" x14ac:dyDescent="0.25">
      <c r="A12" s="6" t="s">
        <v>20</v>
      </c>
      <c r="B12" s="97"/>
      <c r="D12" s="13"/>
    </row>
    <row r="13" spans="1:4" ht="20.100000000000001" customHeight="1" x14ac:dyDescent="0.25">
      <c r="A13" s="6" t="s">
        <v>21</v>
      </c>
      <c r="B13" s="97"/>
      <c r="D13" s="13"/>
    </row>
    <row r="14" spans="1:4" ht="20.100000000000001" customHeight="1" x14ac:dyDescent="0.25">
      <c r="A14" s="6" t="s">
        <v>22</v>
      </c>
      <c r="B14" s="97"/>
      <c r="D14" s="13"/>
    </row>
    <row r="15" spans="1:4" ht="20.100000000000001" customHeight="1" x14ac:dyDescent="0.25">
      <c r="A15" s="6" t="s">
        <v>6</v>
      </c>
      <c r="B15" s="97"/>
      <c r="D15" s="13"/>
    </row>
    <row r="16" spans="1:4" ht="20.100000000000001" customHeight="1" x14ac:dyDescent="0.25">
      <c r="A16" s="6" t="s">
        <v>7</v>
      </c>
      <c r="B16" s="97"/>
      <c r="D16" s="13"/>
    </row>
    <row r="17" spans="1:4" ht="20.100000000000001" customHeight="1" x14ac:dyDescent="0.25">
      <c r="A17" s="6" t="s">
        <v>9</v>
      </c>
      <c r="B17" s="97"/>
      <c r="D17" s="13"/>
    </row>
    <row r="18" spans="1:4" ht="20.100000000000001" customHeight="1" x14ac:dyDescent="0.25">
      <c r="A18" s="6" t="s">
        <v>23</v>
      </c>
      <c r="B18" s="97"/>
      <c r="D18" s="13"/>
    </row>
    <row r="19" spans="1:4" ht="20.100000000000001" customHeight="1" x14ac:dyDescent="0.25">
      <c r="A19" s="10" t="s">
        <v>25</v>
      </c>
      <c r="B19" s="97"/>
      <c r="D19" s="13"/>
    </row>
    <row r="20" spans="1:4" ht="20.100000000000001" customHeight="1" x14ac:dyDescent="0.25">
      <c r="A20" s="10" t="s">
        <v>32</v>
      </c>
      <c r="B20" s="98"/>
      <c r="D20" s="13"/>
    </row>
  </sheetData>
  <sheetProtection algorithmName="SHA-512" hashValue="oSXFsic+MnwQ3BkXt49OaQRWrcWY++99VFzW51QbmU03WIyKxVnlDPnNwooYsIIsWg4/kNrhQv5uk3pG+j07sw==" saltValue="WqEET8StuYHm9+YjXjLU4g==" spinCount="100000" sheet="1" objects="1" scenarios="1"/>
  <mergeCells count="2">
    <mergeCell ref="A1:B1"/>
    <mergeCell ref="A2:B2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5"/>
  <sheetViews>
    <sheetView zoomScaleNormal="100" workbookViewId="0">
      <selection activeCell="C4" sqref="C4"/>
    </sheetView>
  </sheetViews>
  <sheetFormatPr defaultColWidth="8.85546875" defaultRowHeight="15" x14ac:dyDescent="0.25"/>
  <cols>
    <col min="1" max="1" width="134.140625" customWidth="1"/>
    <col min="2" max="2" width="20.42578125" customWidth="1"/>
    <col min="3" max="3" width="82.42578125" style="5" customWidth="1"/>
    <col min="4" max="4" width="9.140625" hidden="1" customWidth="1"/>
    <col min="5" max="5" width="1.42578125" style="16" hidden="1" customWidth="1"/>
    <col min="6" max="7" width="13.5703125" hidden="1" customWidth="1"/>
    <col min="8" max="8" width="3" hidden="1" customWidth="1"/>
    <col min="9" max="9" width="10.7109375" style="78" hidden="1" customWidth="1"/>
    <col min="10" max="10" width="11.5703125" style="78" hidden="1" customWidth="1"/>
    <col min="11" max="11" width="14.42578125" style="78" hidden="1" customWidth="1"/>
    <col min="12" max="12" width="20.42578125" style="78" hidden="1" customWidth="1"/>
    <col min="13" max="14" width="8.85546875" style="78" hidden="1" customWidth="1"/>
    <col min="15" max="15" width="8.85546875" customWidth="1"/>
  </cols>
  <sheetData>
    <row r="1" spans="1:14" ht="58.5" customHeight="1" x14ac:dyDescent="0.25">
      <c r="A1" s="72" t="s">
        <v>34</v>
      </c>
      <c r="B1" s="8" t="s">
        <v>307</v>
      </c>
      <c r="C1" s="71" t="s">
        <v>30</v>
      </c>
      <c r="D1" s="8" t="s">
        <v>36</v>
      </c>
    </row>
    <row r="2" spans="1:14" ht="21.95" customHeight="1" x14ac:dyDescent="0.25">
      <c r="A2" s="92" t="s">
        <v>37</v>
      </c>
      <c r="B2" s="38"/>
      <c r="C2" s="40"/>
      <c r="D2" s="37">
        <f>SUM(D3:D4)</f>
        <v>4</v>
      </c>
      <c r="F2" s="108" t="s">
        <v>35</v>
      </c>
      <c r="G2" s="108"/>
      <c r="H2" s="12"/>
      <c r="I2" s="105" t="s">
        <v>49</v>
      </c>
      <c r="J2" s="105"/>
      <c r="K2" s="105"/>
      <c r="L2" s="105"/>
    </row>
    <row r="3" spans="1:14" s="7" customFormat="1" ht="30" customHeight="1" x14ac:dyDescent="0.25">
      <c r="A3" s="63" t="s">
        <v>308</v>
      </c>
      <c r="B3" s="87" t="s">
        <v>2</v>
      </c>
      <c r="C3" s="88"/>
      <c r="D3" s="17">
        <f>IF(B3="No","3")+IF(B3="Yes",1)</f>
        <v>3</v>
      </c>
      <c r="E3" s="19"/>
      <c r="F3" s="93" t="s">
        <v>52</v>
      </c>
      <c r="G3" s="93" t="s">
        <v>53</v>
      </c>
      <c r="H3" s="11"/>
      <c r="I3" s="93" t="s">
        <v>45</v>
      </c>
      <c r="J3" s="93" t="s">
        <v>46</v>
      </c>
      <c r="K3" s="93" t="s">
        <v>47</v>
      </c>
      <c r="L3" s="93" t="s">
        <v>48</v>
      </c>
      <c r="M3" s="81"/>
      <c r="N3" s="81"/>
    </row>
    <row r="4" spans="1:14" s="7" customFormat="1" ht="30" customHeight="1" x14ac:dyDescent="0.25">
      <c r="A4" s="63" t="s">
        <v>258</v>
      </c>
      <c r="B4" s="87" t="s">
        <v>1</v>
      </c>
      <c r="C4" s="89"/>
      <c r="D4" s="17">
        <f>IF(B4="No","5")+IF(B4="Yes",1)</f>
        <v>1</v>
      </c>
      <c r="E4" s="16"/>
      <c r="F4" s="93" t="s">
        <v>52</v>
      </c>
      <c r="G4" s="93" t="s">
        <v>55</v>
      </c>
      <c r="H4" s="11"/>
      <c r="I4" s="93">
        <v>1</v>
      </c>
      <c r="J4" s="93">
        <v>3</v>
      </c>
      <c r="K4" s="93">
        <v>5</v>
      </c>
      <c r="L4" s="93">
        <v>1</v>
      </c>
      <c r="M4" s="81"/>
      <c r="N4" s="81"/>
    </row>
    <row r="5" spans="1:14" ht="21.95" customHeight="1" x14ac:dyDescent="0.25">
      <c r="A5" s="106" t="s">
        <v>38</v>
      </c>
      <c r="B5" s="107"/>
      <c r="C5" s="41"/>
      <c r="D5" s="37">
        <f>SUM(D6:D10)</f>
        <v>11</v>
      </c>
      <c r="F5" s="76"/>
      <c r="G5" s="76"/>
      <c r="I5" s="111" t="s">
        <v>61</v>
      </c>
      <c r="J5" s="112"/>
      <c r="K5" s="112"/>
      <c r="L5" s="112"/>
      <c r="M5" s="112"/>
    </row>
    <row r="6" spans="1:14" ht="30" customHeight="1" x14ac:dyDescent="0.25">
      <c r="A6" s="63" t="s">
        <v>259</v>
      </c>
      <c r="B6" s="87" t="s">
        <v>1</v>
      </c>
      <c r="C6" s="90"/>
      <c r="D6" s="17">
        <f>IF(B6="No","4")+IF(B6="Yes",1)</f>
        <v>1</v>
      </c>
      <c r="F6" s="93" t="s">
        <v>52</v>
      </c>
      <c r="G6" s="93" t="s">
        <v>56</v>
      </c>
      <c r="H6" s="11"/>
      <c r="I6" s="93" t="s">
        <v>47</v>
      </c>
      <c r="J6" s="93" t="s">
        <v>65</v>
      </c>
      <c r="K6" s="93" t="s">
        <v>51</v>
      </c>
      <c r="L6" s="93" t="s">
        <v>50</v>
      </c>
      <c r="M6" s="80" t="s">
        <v>64</v>
      </c>
    </row>
    <row r="7" spans="1:14" ht="30" customHeight="1" x14ac:dyDescent="0.25">
      <c r="A7" s="63" t="s">
        <v>260</v>
      </c>
      <c r="B7" s="87" t="s">
        <v>1</v>
      </c>
      <c r="C7" s="90"/>
      <c r="D7" s="17">
        <f>IF(B7="No","5")+IF(B7="Yes",1)</f>
        <v>1</v>
      </c>
      <c r="F7" s="93" t="s">
        <v>52</v>
      </c>
      <c r="G7" s="93" t="s">
        <v>55</v>
      </c>
      <c r="H7" s="11"/>
      <c r="I7" s="93">
        <v>1</v>
      </c>
      <c r="J7" s="93">
        <v>1</v>
      </c>
      <c r="K7" s="93">
        <v>3</v>
      </c>
      <c r="L7" s="93">
        <v>4</v>
      </c>
      <c r="M7" s="93">
        <v>5</v>
      </c>
    </row>
    <row r="8" spans="1:14" ht="30" customHeight="1" x14ac:dyDescent="0.25">
      <c r="A8" s="63" t="s">
        <v>261</v>
      </c>
      <c r="B8" s="87" t="s">
        <v>1</v>
      </c>
      <c r="C8" s="90"/>
      <c r="D8" s="17">
        <f>IF(B8="No","1")+IF(B8="Yes",4)</f>
        <v>4</v>
      </c>
      <c r="F8" s="93" t="s">
        <v>57</v>
      </c>
      <c r="G8" s="93" t="s">
        <v>54</v>
      </c>
      <c r="H8" s="11"/>
    </row>
    <row r="9" spans="1:14" ht="30" customHeight="1" x14ac:dyDescent="0.25">
      <c r="A9" s="63" t="s">
        <v>305</v>
      </c>
      <c r="B9" s="87" t="s">
        <v>1</v>
      </c>
      <c r="C9" s="90"/>
      <c r="D9" s="17">
        <f>IF(B9="No","1")+IF(B9="Yes",4)</f>
        <v>4</v>
      </c>
      <c r="F9" s="93" t="s">
        <v>57</v>
      </c>
      <c r="G9" s="93" t="s">
        <v>54</v>
      </c>
      <c r="H9" s="11"/>
      <c r="I9" s="79"/>
      <c r="J9" s="79"/>
      <c r="K9" s="79"/>
      <c r="L9" s="79"/>
      <c r="M9" s="79"/>
    </row>
    <row r="10" spans="1:14" ht="30" customHeight="1" x14ac:dyDescent="0.25">
      <c r="A10" s="63" t="s">
        <v>309</v>
      </c>
      <c r="B10" s="87" t="s">
        <v>1</v>
      </c>
      <c r="C10" s="90"/>
      <c r="D10" s="17">
        <f>IF(B10="No","4")+IF(B10="Yes",1)</f>
        <v>1</v>
      </c>
      <c r="F10" s="93" t="s">
        <v>52</v>
      </c>
      <c r="G10" s="93" t="s">
        <v>56</v>
      </c>
      <c r="H10" s="11"/>
    </row>
    <row r="11" spans="1:14" ht="21.95" customHeight="1" x14ac:dyDescent="0.25">
      <c r="A11" s="106" t="s">
        <v>39</v>
      </c>
      <c r="B11" s="107"/>
      <c r="C11" s="41"/>
      <c r="D11" s="37">
        <f>SUM(D12:D15)</f>
        <v>7</v>
      </c>
      <c r="F11" s="76"/>
      <c r="G11" s="76"/>
      <c r="I11" s="105" t="s">
        <v>69</v>
      </c>
      <c r="J11" s="105"/>
      <c r="K11" s="105"/>
      <c r="L11" s="82"/>
    </row>
    <row r="12" spans="1:14" ht="30" customHeight="1" x14ac:dyDescent="0.25">
      <c r="A12" s="63" t="s">
        <v>265</v>
      </c>
      <c r="B12" s="87" t="s">
        <v>1</v>
      </c>
      <c r="C12" s="90"/>
      <c r="D12" s="17">
        <f>IF(B12="No","5")+IF(B12="Yes",1)</f>
        <v>1</v>
      </c>
      <c r="F12" s="93" t="s">
        <v>52</v>
      </c>
      <c r="G12" s="93" t="s">
        <v>55</v>
      </c>
      <c r="H12" s="11"/>
      <c r="I12" s="93" t="s">
        <v>59</v>
      </c>
      <c r="J12" s="93" t="s">
        <v>60</v>
      </c>
      <c r="K12" s="93" t="s">
        <v>66</v>
      </c>
      <c r="L12" s="83"/>
    </row>
    <row r="13" spans="1:14" ht="30" customHeight="1" x14ac:dyDescent="0.25">
      <c r="A13" s="63" t="s">
        <v>266</v>
      </c>
      <c r="B13" s="87" t="s">
        <v>1</v>
      </c>
      <c r="C13" s="90"/>
      <c r="D13" s="17">
        <f>IF(B13="No","1")+IF(B13="Yes",4)</f>
        <v>4</v>
      </c>
      <c r="F13" s="93" t="s">
        <v>57</v>
      </c>
      <c r="G13" s="93" t="s">
        <v>54</v>
      </c>
      <c r="H13" s="11"/>
      <c r="I13" s="93">
        <v>1</v>
      </c>
      <c r="J13" s="93">
        <v>4</v>
      </c>
      <c r="K13" s="93">
        <v>5</v>
      </c>
      <c r="L13" s="84"/>
    </row>
    <row r="14" spans="1:14" ht="30" customHeight="1" x14ac:dyDescent="0.25">
      <c r="A14" s="63" t="s">
        <v>267</v>
      </c>
      <c r="B14" s="87" t="s">
        <v>1</v>
      </c>
      <c r="C14" s="90"/>
      <c r="D14" s="17">
        <f>IF(B14="No","5")+IF(B14="Yes",1)</f>
        <v>1</v>
      </c>
      <c r="F14" s="93" t="s">
        <v>52</v>
      </c>
      <c r="G14" s="93" t="s">
        <v>55</v>
      </c>
      <c r="H14" s="11"/>
    </row>
    <row r="15" spans="1:14" ht="30" customHeight="1" x14ac:dyDescent="0.25">
      <c r="A15" s="63" t="s">
        <v>310</v>
      </c>
      <c r="B15" s="87" t="s">
        <v>1</v>
      </c>
      <c r="C15" s="90"/>
      <c r="D15" s="17">
        <f>IF(B15="No","5")+IF(B15="Yes",1)</f>
        <v>1</v>
      </c>
      <c r="F15" s="93" t="s">
        <v>52</v>
      </c>
      <c r="G15" s="93" t="s">
        <v>55</v>
      </c>
      <c r="H15" s="11"/>
    </row>
    <row r="16" spans="1:14" ht="21.95" customHeight="1" x14ac:dyDescent="0.25">
      <c r="A16" s="106" t="s">
        <v>40</v>
      </c>
      <c r="B16" s="107"/>
      <c r="C16" s="41"/>
      <c r="D16" s="37">
        <f>SUM(D17:D20)</f>
        <v>12</v>
      </c>
      <c r="F16" s="76"/>
      <c r="G16" s="76"/>
      <c r="I16" s="105" t="s">
        <v>62</v>
      </c>
      <c r="J16" s="105"/>
      <c r="K16" s="105"/>
    </row>
    <row r="17" spans="1:11" ht="30" customHeight="1" x14ac:dyDescent="0.25">
      <c r="A17" s="63" t="s">
        <v>268</v>
      </c>
      <c r="B17" s="87" t="s">
        <v>1</v>
      </c>
      <c r="C17" s="90"/>
      <c r="D17" s="17">
        <f>IF(B17="No","4")+IF(B17="Yes",1)</f>
        <v>1</v>
      </c>
      <c r="F17" s="93" t="s">
        <v>52</v>
      </c>
      <c r="G17" s="93" t="s">
        <v>56</v>
      </c>
      <c r="H17" s="11"/>
      <c r="I17" s="93" t="s">
        <v>63</v>
      </c>
      <c r="J17" s="93" t="s">
        <v>59</v>
      </c>
      <c r="K17" s="93" t="s">
        <v>60</v>
      </c>
    </row>
    <row r="18" spans="1:11" ht="30" customHeight="1" x14ac:dyDescent="0.25">
      <c r="A18" s="63" t="s">
        <v>269</v>
      </c>
      <c r="B18" s="87" t="s">
        <v>1</v>
      </c>
      <c r="C18" s="90"/>
      <c r="D18" s="17">
        <f>IF(B18="No","5")+IF(B18="Yes",1)</f>
        <v>1</v>
      </c>
      <c r="F18" s="77" t="s">
        <v>52</v>
      </c>
      <c r="G18" s="77" t="s">
        <v>55</v>
      </c>
      <c r="H18" s="11"/>
      <c r="I18" s="93">
        <v>1</v>
      </c>
      <c r="J18" s="93">
        <v>3</v>
      </c>
      <c r="K18" s="93">
        <v>5</v>
      </c>
    </row>
    <row r="19" spans="1:11" ht="30" customHeight="1" x14ac:dyDescent="0.25">
      <c r="A19" s="63" t="s">
        <v>270</v>
      </c>
      <c r="B19" s="87" t="s">
        <v>64</v>
      </c>
      <c r="C19" s="90"/>
      <c r="D19" s="17">
        <f>IF(B19="Monthly","1")+IF(B19="Quarterly",1)+IF(B19="Semi-annually",3)+IF(B19="Annually",4)+IF(B19="Never",5)</f>
        <v>5</v>
      </c>
      <c r="F19" s="109" t="s">
        <v>67</v>
      </c>
      <c r="G19" s="109"/>
      <c r="H19" s="39"/>
    </row>
    <row r="20" spans="1:11" ht="30" customHeight="1" x14ac:dyDescent="0.25">
      <c r="A20" s="63" t="s">
        <v>271</v>
      </c>
      <c r="B20" s="87" t="s">
        <v>66</v>
      </c>
      <c r="C20" s="91"/>
      <c r="D20" s="17">
        <f>IF(B20="Within 1 Day",1)+IF(B20="Within 2 Days",4)+IF(B20="More than 3 Days",5)</f>
        <v>5</v>
      </c>
      <c r="F20" s="110" t="s">
        <v>68</v>
      </c>
      <c r="G20" s="110"/>
      <c r="H20" s="39"/>
    </row>
    <row r="21" spans="1:11" ht="21.95" customHeight="1" x14ac:dyDescent="0.25">
      <c r="A21" s="106" t="s">
        <v>41</v>
      </c>
      <c r="B21" s="107"/>
      <c r="C21" s="42"/>
      <c r="D21" s="37">
        <f>SUM(D22:D33)</f>
        <v>16</v>
      </c>
      <c r="F21" s="78"/>
      <c r="G21" s="78"/>
      <c r="I21" s="105" t="s">
        <v>327</v>
      </c>
      <c r="J21" s="105"/>
      <c r="K21" s="86"/>
    </row>
    <row r="22" spans="1:11" ht="30" customHeight="1" x14ac:dyDescent="0.25">
      <c r="A22" s="63" t="s">
        <v>272</v>
      </c>
      <c r="B22" s="87" t="s">
        <v>1</v>
      </c>
      <c r="C22" s="91"/>
      <c r="D22" s="17">
        <f>IF(B22="No","5")+IF(B22="Yes",1)</f>
        <v>1</v>
      </c>
      <c r="F22" s="93" t="s">
        <v>52</v>
      </c>
      <c r="G22" s="93" t="s">
        <v>55</v>
      </c>
      <c r="H22" s="11"/>
      <c r="I22" s="93" t="s">
        <v>1</v>
      </c>
      <c r="J22" s="93" t="s">
        <v>2</v>
      </c>
      <c r="K22" s="79"/>
    </row>
    <row r="23" spans="1:11" ht="30" customHeight="1" x14ac:dyDescent="0.25">
      <c r="A23" s="63" t="s">
        <v>273</v>
      </c>
      <c r="B23" s="87" t="s">
        <v>63</v>
      </c>
      <c r="C23" s="91"/>
      <c r="D23" s="17">
        <f>IF(B23="Automatic",1)+IF(B23="Within 1 Day",3)+IF(B23="Within 2 Days",5)</f>
        <v>1</v>
      </c>
      <c r="F23" s="113" t="s">
        <v>70</v>
      </c>
      <c r="G23" s="114"/>
      <c r="H23" s="11"/>
    </row>
    <row r="24" spans="1:11" ht="30" customHeight="1" x14ac:dyDescent="0.25">
      <c r="A24" s="63" t="s">
        <v>274</v>
      </c>
      <c r="B24" s="87" t="s">
        <v>1</v>
      </c>
      <c r="C24" s="91"/>
      <c r="D24" s="17">
        <f>IF(B24="No","3")+IF(B24="Yes",1)</f>
        <v>1</v>
      </c>
      <c r="F24" s="93" t="s">
        <v>52</v>
      </c>
      <c r="G24" s="93" t="s">
        <v>53</v>
      </c>
      <c r="H24" s="11"/>
      <c r="I24" s="105" t="s">
        <v>328</v>
      </c>
      <c r="J24" s="105"/>
      <c r="K24" s="105"/>
    </row>
    <row r="25" spans="1:11" ht="30" customHeight="1" x14ac:dyDescent="0.25">
      <c r="A25" s="63" t="s">
        <v>275</v>
      </c>
      <c r="B25" s="87" t="s">
        <v>1</v>
      </c>
      <c r="C25" s="91"/>
      <c r="D25" s="17">
        <f>IF(B25="No","5")+IF(B25="Yes",1)</f>
        <v>1</v>
      </c>
      <c r="F25" s="93" t="s">
        <v>52</v>
      </c>
      <c r="G25" s="93" t="s">
        <v>55</v>
      </c>
      <c r="H25" s="11"/>
      <c r="I25" s="93" t="s">
        <v>1</v>
      </c>
      <c r="J25" s="93" t="s">
        <v>2</v>
      </c>
      <c r="K25" s="93" t="s">
        <v>3</v>
      </c>
    </row>
    <row r="26" spans="1:11" ht="30" customHeight="1" x14ac:dyDescent="0.25">
      <c r="A26" s="63" t="s">
        <v>276</v>
      </c>
      <c r="B26" s="87" t="s">
        <v>1</v>
      </c>
      <c r="C26" s="91"/>
      <c r="D26" s="17">
        <f>IF(B26="No","5")+IF(B26="Yes",1)</f>
        <v>1</v>
      </c>
      <c r="F26" s="93" t="s">
        <v>52</v>
      </c>
      <c r="G26" s="93" t="s">
        <v>55</v>
      </c>
      <c r="H26" s="11"/>
    </row>
    <row r="27" spans="1:11" ht="30" customHeight="1" x14ac:dyDescent="0.25">
      <c r="A27" s="63" t="s">
        <v>277</v>
      </c>
      <c r="B27" s="87" t="s">
        <v>1</v>
      </c>
      <c r="C27" s="91"/>
      <c r="D27" s="17">
        <f>IF(B27="No","5")+IF(B27="Yes",1)</f>
        <v>1</v>
      </c>
      <c r="F27" s="93" t="s">
        <v>52</v>
      </c>
      <c r="G27" s="93" t="s">
        <v>55</v>
      </c>
      <c r="H27" s="11"/>
    </row>
    <row r="28" spans="1:11" ht="30" customHeight="1" x14ac:dyDescent="0.25">
      <c r="A28" s="63" t="s">
        <v>311</v>
      </c>
      <c r="B28" s="87" t="s">
        <v>1</v>
      </c>
      <c r="C28" s="91"/>
      <c r="D28" s="17">
        <f>IF(B28="No","3")+IF(B28="Yes",1)</f>
        <v>1</v>
      </c>
      <c r="F28" s="93" t="s">
        <v>52</v>
      </c>
      <c r="G28" s="93" t="s">
        <v>53</v>
      </c>
      <c r="H28" s="11"/>
    </row>
    <row r="29" spans="1:11" ht="30" customHeight="1" x14ac:dyDescent="0.25">
      <c r="A29" s="63" t="s">
        <v>278</v>
      </c>
      <c r="B29" s="87" t="s">
        <v>1</v>
      </c>
      <c r="C29" s="91"/>
      <c r="D29" s="17">
        <f>IF(B29="No","4")+IF(B29="Yes",1)</f>
        <v>1</v>
      </c>
      <c r="F29" s="93" t="s">
        <v>52</v>
      </c>
      <c r="G29" s="93" t="s">
        <v>56</v>
      </c>
      <c r="H29" s="11"/>
    </row>
    <row r="30" spans="1:11" ht="30" customHeight="1" x14ac:dyDescent="0.25">
      <c r="A30" s="63" t="s">
        <v>279</v>
      </c>
      <c r="B30" s="87" t="s">
        <v>1</v>
      </c>
      <c r="C30" s="91"/>
      <c r="D30" s="17">
        <f>IF(B30="No","5")+IF(B30="Yes",1)</f>
        <v>1</v>
      </c>
      <c r="F30" s="93" t="s">
        <v>52</v>
      </c>
      <c r="G30" s="93" t="s">
        <v>55</v>
      </c>
      <c r="H30" s="11"/>
    </row>
    <row r="31" spans="1:11" ht="30" customHeight="1" x14ac:dyDescent="0.25">
      <c r="A31" s="63" t="s">
        <v>280</v>
      </c>
      <c r="B31" s="87" t="s">
        <v>1</v>
      </c>
      <c r="C31" s="91"/>
      <c r="D31" s="17">
        <f>IF(B31="No","1")+IF(B31="Yes",5)</f>
        <v>5</v>
      </c>
      <c r="F31" s="93" t="s">
        <v>58</v>
      </c>
      <c r="G31" s="93" t="s">
        <v>54</v>
      </c>
      <c r="H31" s="11"/>
    </row>
    <row r="32" spans="1:11" ht="30" customHeight="1" x14ac:dyDescent="0.25">
      <c r="A32" s="63" t="s">
        <v>281</v>
      </c>
      <c r="B32" s="87" t="s">
        <v>1</v>
      </c>
      <c r="C32" s="91"/>
      <c r="D32" s="17">
        <f>IF(B32="No","5")+IF(B32="Yes",1)</f>
        <v>1</v>
      </c>
      <c r="F32" s="93" t="s">
        <v>52</v>
      </c>
      <c r="G32" s="93" t="s">
        <v>55</v>
      </c>
      <c r="H32" s="11"/>
    </row>
    <row r="33" spans="1:8" ht="30" customHeight="1" x14ac:dyDescent="0.25">
      <c r="A33" s="63" t="s">
        <v>312</v>
      </c>
      <c r="B33" s="87" t="s">
        <v>1</v>
      </c>
      <c r="C33" s="91"/>
      <c r="D33" s="17">
        <f>IF(B33="No","5")+IF(B33="Yes",1)</f>
        <v>1</v>
      </c>
      <c r="F33" s="93" t="s">
        <v>52</v>
      </c>
      <c r="G33" s="93" t="s">
        <v>55</v>
      </c>
      <c r="H33" s="11"/>
    </row>
    <row r="34" spans="1:8" ht="21.95" customHeight="1" x14ac:dyDescent="0.25">
      <c r="A34" s="106" t="s">
        <v>42</v>
      </c>
      <c r="B34" s="107"/>
      <c r="C34" s="41"/>
      <c r="D34" s="37">
        <f>SUM(D35:D38)</f>
        <v>12</v>
      </c>
    </row>
    <row r="35" spans="1:8" ht="30" customHeight="1" x14ac:dyDescent="0.25">
      <c r="A35" s="63" t="s">
        <v>282</v>
      </c>
      <c r="B35" s="87" t="s">
        <v>1</v>
      </c>
      <c r="C35" s="90"/>
      <c r="D35" s="17">
        <f>IF(B35="No",3)+IF(B35="Yes",1)+IF(B35="N/A",0)</f>
        <v>1</v>
      </c>
      <c r="F35" s="93" t="s">
        <v>52</v>
      </c>
      <c r="G35" s="93" t="s">
        <v>53</v>
      </c>
      <c r="H35" s="11"/>
    </row>
    <row r="36" spans="1:8" ht="30" customHeight="1" x14ac:dyDescent="0.25">
      <c r="A36" s="63" t="s">
        <v>329</v>
      </c>
      <c r="B36" s="87" t="s">
        <v>1</v>
      </c>
      <c r="C36" s="91"/>
      <c r="D36" s="17">
        <f>IF(B36="No",3)+IF(B36="Yes",1)+IF(B36="N/A",0)</f>
        <v>1</v>
      </c>
      <c r="F36" s="93" t="s">
        <v>52</v>
      </c>
      <c r="G36" s="93" t="s">
        <v>53</v>
      </c>
      <c r="H36" s="11"/>
    </row>
    <row r="37" spans="1:8" ht="30" customHeight="1" x14ac:dyDescent="0.25">
      <c r="A37" s="63" t="s">
        <v>283</v>
      </c>
      <c r="B37" s="87" t="s">
        <v>47</v>
      </c>
      <c r="C37" s="91"/>
      <c r="D37" s="17">
        <f>IF(B37="Daily",1)+IF(B37="Weekly",3)+IF(B37="Monthly",5)+IF(B37="Daily, Weekly, Monthly",1)</f>
        <v>5</v>
      </c>
      <c r="F37" s="109" t="s">
        <v>71</v>
      </c>
      <c r="G37" s="109"/>
      <c r="H37" s="39"/>
    </row>
    <row r="38" spans="1:8" ht="30" customHeight="1" x14ac:dyDescent="0.25">
      <c r="A38" s="63" t="s">
        <v>284</v>
      </c>
      <c r="B38" s="87" t="s">
        <v>47</v>
      </c>
      <c r="C38" s="91"/>
      <c r="D38" s="17">
        <f>IF(B38="Daily",1)+IF(B38="Weekly",3)+IF(B38="Monthly",5)+IF(B38="Daily, Weekly, Monthly",1)</f>
        <v>5</v>
      </c>
      <c r="F38" s="109" t="s">
        <v>71</v>
      </c>
      <c r="G38" s="109"/>
      <c r="H38" s="39"/>
    </row>
    <row r="39" spans="1:8" ht="21.95" customHeight="1" x14ac:dyDescent="0.25">
      <c r="A39" s="106" t="s">
        <v>43</v>
      </c>
      <c r="B39" s="107"/>
      <c r="C39" s="41"/>
      <c r="D39" s="37">
        <f>SUM(D40:D42)</f>
        <v>5</v>
      </c>
    </row>
    <row r="40" spans="1:8" ht="30" customHeight="1" x14ac:dyDescent="0.25">
      <c r="A40" s="63" t="s">
        <v>331</v>
      </c>
      <c r="B40" s="87" t="s">
        <v>1</v>
      </c>
      <c r="C40" s="91"/>
      <c r="D40" s="17">
        <f>IF(B40="No",4)+IF(B40="Yes",1)+IF(B40="N/A",0)</f>
        <v>1</v>
      </c>
      <c r="F40" s="93" t="s">
        <v>52</v>
      </c>
      <c r="G40" s="93" t="s">
        <v>56</v>
      </c>
      <c r="H40" s="11"/>
    </row>
    <row r="41" spans="1:8" ht="30" customHeight="1" x14ac:dyDescent="0.25">
      <c r="A41" s="63" t="s">
        <v>285</v>
      </c>
      <c r="B41" s="87" t="s">
        <v>1</v>
      </c>
      <c r="C41" s="91"/>
      <c r="D41" s="17">
        <f>IF(B41="No",1)+IF(B41="Yes",3)+IF(B41="N/A",0)</f>
        <v>3</v>
      </c>
      <c r="F41" s="93" t="s">
        <v>72</v>
      </c>
      <c r="G41" s="93" t="s">
        <v>54</v>
      </c>
      <c r="H41" s="11"/>
    </row>
    <row r="42" spans="1:8" ht="30" customHeight="1" x14ac:dyDescent="0.25">
      <c r="A42" s="63" t="s">
        <v>286</v>
      </c>
      <c r="B42" s="87" t="s">
        <v>1</v>
      </c>
      <c r="C42" s="91"/>
      <c r="D42" s="17">
        <f>IF(B42="No",5)+IF(B42="Yes",1)+IF(B42="N/A",0)</f>
        <v>1</v>
      </c>
      <c r="F42" s="93" t="s">
        <v>52</v>
      </c>
      <c r="G42" s="93" t="s">
        <v>55</v>
      </c>
      <c r="H42" s="11"/>
    </row>
    <row r="43" spans="1:8" ht="21.95" customHeight="1" x14ac:dyDescent="0.25">
      <c r="A43" s="106" t="s">
        <v>44</v>
      </c>
      <c r="B43" s="107"/>
      <c r="C43" s="41"/>
      <c r="D43" s="37">
        <f>SUM(D44:D47)</f>
        <v>16</v>
      </c>
      <c r="F43" s="78"/>
      <c r="G43" s="78"/>
    </row>
    <row r="44" spans="1:8" ht="30" customHeight="1" x14ac:dyDescent="0.25">
      <c r="A44" s="63" t="s">
        <v>287</v>
      </c>
      <c r="B44" s="87" t="s">
        <v>1</v>
      </c>
      <c r="C44" s="90"/>
      <c r="D44" s="17">
        <f>IF(B44="No",3)+IF(B44="Yes",1)</f>
        <v>1</v>
      </c>
      <c r="F44" s="93" t="s">
        <v>52</v>
      </c>
      <c r="G44" s="93" t="s">
        <v>53</v>
      </c>
      <c r="H44" s="11"/>
    </row>
    <row r="45" spans="1:8" ht="30" customHeight="1" x14ac:dyDescent="0.25">
      <c r="A45" s="63" t="s">
        <v>288</v>
      </c>
      <c r="B45" s="87" t="s">
        <v>1</v>
      </c>
      <c r="C45" s="90"/>
      <c r="D45" s="17">
        <f>IF(B45="No",1)+IF(B45="Yes",5)</f>
        <v>5</v>
      </c>
      <c r="F45" s="93" t="s">
        <v>58</v>
      </c>
      <c r="G45" s="93" t="s">
        <v>54</v>
      </c>
      <c r="H45" s="11"/>
    </row>
    <row r="46" spans="1:8" ht="30" customHeight="1" x14ac:dyDescent="0.25">
      <c r="A46" s="63" t="s">
        <v>289</v>
      </c>
      <c r="B46" s="87" t="s">
        <v>1</v>
      </c>
      <c r="C46" s="90"/>
      <c r="D46" s="17">
        <f>IF(B46="No",1)+IF(B46="Yes",5)</f>
        <v>5</v>
      </c>
      <c r="F46" s="93" t="s">
        <v>58</v>
      </c>
      <c r="G46" s="93" t="s">
        <v>54</v>
      </c>
      <c r="H46" s="11"/>
    </row>
    <row r="47" spans="1:8" ht="30" customHeight="1" x14ac:dyDescent="0.25">
      <c r="A47" s="63" t="s">
        <v>290</v>
      </c>
      <c r="B47" s="87" t="s">
        <v>1</v>
      </c>
      <c r="C47" s="90"/>
      <c r="D47" s="17">
        <f>IF(B47="No",1)+IF(B47="Yes",5)</f>
        <v>5</v>
      </c>
      <c r="F47" s="93" t="s">
        <v>58</v>
      </c>
      <c r="G47" s="93" t="s">
        <v>54</v>
      </c>
      <c r="H47" s="11"/>
    </row>
    <row r="48" spans="1:8" ht="21.95" customHeight="1" x14ac:dyDescent="0.25">
      <c r="A48" s="106" t="s">
        <v>257</v>
      </c>
      <c r="B48" s="107"/>
      <c r="C48" s="41"/>
      <c r="D48" s="37">
        <f>SUM(D49:D62)</f>
        <v>14</v>
      </c>
    </row>
    <row r="49" spans="1:14" s="9" customFormat="1" ht="30" customHeight="1" x14ac:dyDescent="0.25">
      <c r="A49" s="63" t="s">
        <v>291</v>
      </c>
      <c r="B49" s="87" t="s">
        <v>1</v>
      </c>
      <c r="C49" s="90"/>
      <c r="D49" s="17">
        <f>IF(B49="No",3)+IF(B49="Yes",1)</f>
        <v>1</v>
      </c>
      <c r="E49" s="16"/>
      <c r="F49" s="80" t="s">
        <v>52</v>
      </c>
      <c r="G49" s="80" t="s">
        <v>53</v>
      </c>
      <c r="I49" s="85"/>
      <c r="J49" s="85"/>
      <c r="K49" s="85"/>
      <c r="L49" s="85"/>
      <c r="M49" s="85"/>
      <c r="N49" s="85"/>
    </row>
    <row r="50" spans="1:14" s="9" customFormat="1" ht="30" customHeight="1" x14ac:dyDescent="0.25">
      <c r="A50" s="63" t="s">
        <v>292</v>
      </c>
      <c r="B50" s="87" t="s">
        <v>1</v>
      </c>
      <c r="C50" s="90"/>
      <c r="D50" s="17">
        <f t="shared" ref="D50:D62" si="0">IF(B50="No",3)+IF(B50="Yes",1)</f>
        <v>1</v>
      </c>
      <c r="E50" s="16"/>
      <c r="F50" s="80" t="s">
        <v>52</v>
      </c>
      <c r="G50" s="80" t="s">
        <v>53</v>
      </c>
      <c r="I50" s="85"/>
      <c r="J50" s="85"/>
      <c r="K50" s="85"/>
      <c r="L50" s="85"/>
      <c r="M50" s="85"/>
      <c r="N50" s="85"/>
    </row>
    <row r="51" spans="1:14" s="9" customFormat="1" ht="30" customHeight="1" x14ac:dyDescent="0.25">
      <c r="A51" s="63" t="s">
        <v>293</v>
      </c>
      <c r="B51" s="87" t="s">
        <v>1</v>
      </c>
      <c r="C51" s="90"/>
      <c r="D51" s="17">
        <f t="shared" si="0"/>
        <v>1</v>
      </c>
      <c r="E51" s="16"/>
      <c r="F51" s="80" t="s">
        <v>52</v>
      </c>
      <c r="G51" s="80" t="s">
        <v>53</v>
      </c>
      <c r="I51" s="85"/>
      <c r="J51" s="85"/>
      <c r="K51" s="85"/>
      <c r="L51" s="85"/>
      <c r="M51" s="85"/>
      <c r="N51" s="85"/>
    </row>
    <row r="52" spans="1:14" s="9" customFormat="1" ht="30" customHeight="1" x14ac:dyDescent="0.25">
      <c r="A52" s="63" t="s">
        <v>294</v>
      </c>
      <c r="B52" s="87" t="s">
        <v>1</v>
      </c>
      <c r="C52" s="90"/>
      <c r="D52" s="17">
        <f t="shared" si="0"/>
        <v>1</v>
      </c>
      <c r="E52" s="16"/>
      <c r="F52" s="80" t="s">
        <v>52</v>
      </c>
      <c r="G52" s="80" t="s">
        <v>53</v>
      </c>
      <c r="I52" s="85"/>
      <c r="J52" s="85"/>
      <c r="K52" s="85"/>
      <c r="L52" s="85"/>
      <c r="M52" s="85"/>
      <c r="N52" s="85"/>
    </row>
    <row r="53" spans="1:14" s="9" customFormat="1" ht="39" customHeight="1" x14ac:dyDescent="0.25">
      <c r="A53" s="63" t="s">
        <v>295</v>
      </c>
      <c r="B53" s="87" t="s">
        <v>1</v>
      </c>
      <c r="C53" s="90"/>
      <c r="D53" s="17">
        <f t="shared" si="0"/>
        <v>1</v>
      </c>
      <c r="E53" s="16"/>
      <c r="F53" s="80" t="s">
        <v>52</v>
      </c>
      <c r="G53" s="80" t="s">
        <v>53</v>
      </c>
      <c r="I53" s="85"/>
      <c r="J53" s="85"/>
      <c r="K53" s="85"/>
      <c r="L53" s="85"/>
      <c r="M53" s="85"/>
      <c r="N53" s="85"/>
    </row>
    <row r="54" spans="1:14" s="9" customFormat="1" ht="30" customHeight="1" x14ac:dyDescent="0.25">
      <c r="A54" s="63" t="s">
        <v>296</v>
      </c>
      <c r="B54" s="87" t="s">
        <v>1</v>
      </c>
      <c r="C54" s="90"/>
      <c r="D54" s="17">
        <f t="shared" si="0"/>
        <v>1</v>
      </c>
      <c r="E54" s="16"/>
      <c r="F54" s="80" t="s">
        <v>52</v>
      </c>
      <c r="G54" s="80" t="s">
        <v>53</v>
      </c>
      <c r="I54" s="85"/>
      <c r="J54" s="85"/>
      <c r="K54" s="85"/>
      <c r="L54" s="85"/>
      <c r="M54" s="85"/>
      <c r="N54" s="85"/>
    </row>
    <row r="55" spans="1:14" s="9" customFormat="1" ht="39" customHeight="1" x14ac:dyDescent="0.25">
      <c r="A55" s="63" t="s">
        <v>297</v>
      </c>
      <c r="B55" s="87" t="s">
        <v>1</v>
      </c>
      <c r="C55" s="90"/>
      <c r="D55" s="17">
        <f t="shared" si="0"/>
        <v>1</v>
      </c>
      <c r="E55" s="16"/>
      <c r="F55" s="80" t="s">
        <v>52</v>
      </c>
      <c r="G55" s="80" t="s">
        <v>53</v>
      </c>
      <c r="I55" s="85"/>
      <c r="J55" s="85"/>
      <c r="K55" s="85"/>
      <c r="L55" s="85"/>
      <c r="M55" s="85"/>
      <c r="N55" s="85"/>
    </row>
    <row r="56" spans="1:14" s="9" customFormat="1" ht="37.5" customHeight="1" x14ac:dyDescent="0.25">
      <c r="A56" s="63" t="s">
        <v>298</v>
      </c>
      <c r="B56" s="87" t="s">
        <v>1</v>
      </c>
      <c r="C56" s="90"/>
      <c r="D56" s="17">
        <f t="shared" si="0"/>
        <v>1</v>
      </c>
      <c r="E56" s="16"/>
      <c r="F56" s="80" t="s">
        <v>52</v>
      </c>
      <c r="G56" s="80" t="s">
        <v>53</v>
      </c>
      <c r="I56" s="85"/>
      <c r="J56" s="85"/>
      <c r="K56" s="85"/>
      <c r="L56" s="85"/>
      <c r="M56" s="85"/>
      <c r="N56" s="85"/>
    </row>
    <row r="57" spans="1:14" s="9" customFormat="1" ht="42.95" customHeight="1" x14ac:dyDescent="0.25">
      <c r="A57" s="63" t="s">
        <v>299</v>
      </c>
      <c r="B57" s="87" t="s">
        <v>1</v>
      </c>
      <c r="C57" s="90"/>
      <c r="D57" s="17">
        <f t="shared" si="0"/>
        <v>1</v>
      </c>
      <c r="E57" s="16"/>
      <c r="F57" s="80" t="s">
        <v>52</v>
      </c>
      <c r="G57" s="80" t="s">
        <v>53</v>
      </c>
      <c r="I57" s="85"/>
      <c r="J57" s="85"/>
      <c r="K57" s="85"/>
      <c r="L57" s="85"/>
      <c r="M57" s="85"/>
      <c r="N57" s="85"/>
    </row>
    <row r="58" spans="1:14" s="9" customFormat="1" ht="55.5" customHeight="1" x14ac:dyDescent="0.25">
      <c r="A58" s="64" t="s">
        <v>300</v>
      </c>
      <c r="B58" s="87" t="s">
        <v>1</v>
      </c>
      <c r="C58" s="90"/>
      <c r="D58" s="17">
        <f t="shared" si="0"/>
        <v>1</v>
      </c>
      <c r="E58" s="16"/>
      <c r="F58" s="80" t="s">
        <v>52</v>
      </c>
      <c r="G58" s="80" t="s">
        <v>53</v>
      </c>
      <c r="I58" s="85"/>
      <c r="J58" s="85"/>
      <c r="K58" s="85"/>
      <c r="L58" s="85"/>
      <c r="M58" s="85"/>
      <c r="N58" s="85"/>
    </row>
    <row r="59" spans="1:14" s="9" customFormat="1" ht="30" customHeight="1" x14ac:dyDescent="0.25">
      <c r="A59" s="63" t="s">
        <v>301</v>
      </c>
      <c r="B59" s="87" t="s">
        <v>1</v>
      </c>
      <c r="C59" s="90"/>
      <c r="D59" s="17">
        <f t="shared" si="0"/>
        <v>1</v>
      </c>
      <c r="E59" s="16"/>
      <c r="F59" s="80" t="s">
        <v>52</v>
      </c>
      <c r="G59" s="80" t="s">
        <v>53</v>
      </c>
      <c r="I59" s="85"/>
      <c r="J59" s="85"/>
      <c r="K59" s="85"/>
      <c r="L59" s="85"/>
      <c r="M59" s="85"/>
      <c r="N59" s="85"/>
    </row>
    <row r="60" spans="1:14" s="9" customFormat="1" ht="30" customHeight="1" x14ac:dyDescent="0.25">
      <c r="A60" s="63" t="s">
        <v>302</v>
      </c>
      <c r="B60" s="87" t="s">
        <v>1</v>
      </c>
      <c r="C60" s="90"/>
      <c r="D60" s="17">
        <f t="shared" si="0"/>
        <v>1</v>
      </c>
      <c r="E60" s="16"/>
      <c r="F60" s="80" t="s">
        <v>52</v>
      </c>
      <c r="G60" s="80" t="s">
        <v>53</v>
      </c>
      <c r="I60" s="85"/>
      <c r="J60" s="85"/>
      <c r="K60" s="85"/>
      <c r="L60" s="85"/>
      <c r="M60" s="85"/>
      <c r="N60" s="85"/>
    </row>
    <row r="61" spans="1:14" s="9" customFormat="1" ht="30" customHeight="1" x14ac:dyDescent="0.25">
      <c r="A61" s="63" t="s">
        <v>303</v>
      </c>
      <c r="B61" s="87" t="s">
        <v>1</v>
      </c>
      <c r="C61" s="90"/>
      <c r="D61" s="17">
        <f t="shared" si="0"/>
        <v>1</v>
      </c>
      <c r="E61" s="16"/>
      <c r="F61" s="80" t="s">
        <v>52</v>
      </c>
      <c r="G61" s="80" t="s">
        <v>53</v>
      </c>
      <c r="I61" s="85"/>
      <c r="J61" s="85"/>
      <c r="K61" s="85"/>
      <c r="L61" s="85"/>
      <c r="M61" s="85"/>
      <c r="N61" s="85"/>
    </row>
    <row r="62" spans="1:14" s="9" customFormat="1" ht="30" customHeight="1" x14ac:dyDescent="0.25">
      <c r="A62" s="63" t="s">
        <v>304</v>
      </c>
      <c r="B62" s="87" t="s">
        <v>1</v>
      </c>
      <c r="C62" s="90"/>
      <c r="D62" s="17">
        <f t="shared" si="0"/>
        <v>1</v>
      </c>
      <c r="E62" s="16"/>
      <c r="F62" s="80" t="s">
        <v>52</v>
      </c>
      <c r="G62" s="80" t="s">
        <v>53</v>
      </c>
      <c r="I62" s="85"/>
      <c r="J62" s="85"/>
      <c r="K62" s="85"/>
      <c r="L62" s="85"/>
      <c r="M62" s="85"/>
      <c r="N62" s="85"/>
    </row>
    <row r="63" spans="1:14" s="9" customFormat="1" ht="30" customHeight="1" x14ac:dyDescent="0.25">
      <c r="E63" s="16"/>
      <c r="I63" s="85"/>
      <c r="J63" s="85"/>
      <c r="K63" s="85"/>
      <c r="L63" s="85"/>
      <c r="M63" s="85"/>
      <c r="N63" s="85"/>
    </row>
    <row r="64" spans="1:14" s="9" customFormat="1" ht="30" customHeight="1" x14ac:dyDescent="0.25">
      <c r="E64" s="16"/>
      <c r="I64" s="85"/>
      <c r="J64" s="85"/>
      <c r="K64" s="85"/>
      <c r="L64" s="85"/>
      <c r="M64" s="85"/>
      <c r="N64" s="85"/>
    </row>
    <row r="65" spans="5:14" s="9" customFormat="1" ht="30" customHeight="1" x14ac:dyDescent="0.25">
      <c r="E65" s="16"/>
      <c r="I65" s="85"/>
      <c r="J65" s="85"/>
      <c r="K65" s="85"/>
      <c r="L65" s="85"/>
      <c r="M65" s="85"/>
      <c r="N65" s="85"/>
    </row>
    <row r="66" spans="5:14" s="9" customFormat="1" ht="30" customHeight="1" x14ac:dyDescent="0.25">
      <c r="E66" s="16"/>
      <c r="I66" s="85"/>
      <c r="J66" s="85"/>
      <c r="K66" s="85"/>
      <c r="L66" s="85"/>
      <c r="M66" s="85"/>
      <c r="N66" s="85"/>
    </row>
    <row r="67" spans="5:14" s="9" customFormat="1" ht="30" customHeight="1" x14ac:dyDescent="0.25">
      <c r="E67" s="16"/>
      <c r="I67" s="85"/>
      <c r="J67" s="85"/>
      <c r="K67" s="85"/>
      <c r="L67" s="85"/>
      <c r="M67" s="85"/>
      <c r="N67" s="85"/>
    </row>
    <row r="68" spans="5:14" s="9" customFormat="1" ht="30" customHeight="1" x14ac:dyDescent="0.25">
      <c r="E68" s="16"/>
      <c r="I68" s="85"/>
      <c r="J68" s="85"/>
      <c r="K68" s="85"/>
      <c r="L68" s="85"/>
      <c r="M68" s="85"/>
      <c r="N68" s="85"/>
    </row>
    <row r="69" spans="5:14" s="9" customFormat="1" x14ac:dyDescent="0.25">
      <c r="E69" s="16"/>
      <c r="I69" s="85"/>
      <c r="J69" s="85"/>
      <c r="K69" s="85"/>
      <c r="L69" s="85"/>
      <c r="M69" s="85"/>
      <c r="N69" s="85"/>
    </row>
    <row r="70" spans="5:14" s="9" customFormat="1" x14ac:dyDescent="0.25">
      <c r="E70" s="16"/>
      <c r="I70" s="85"/>
      <c r="J70" s="85"/>
      <c r="K70" s="85"/>
      <c r="L70" s="85"/>
      <c r="M70" s="85"/>
      <c r="N70" s="85"/>
    </row>
    <row r="71" spans="5:14" s="9" customFormat="1" x14ac:dyDescent="0.25">
      <c r="E71" s="16"/>
      <c r="I71" s="85"/>
      <c r="J71" s="85"/>
      <c r="K71" s="85"/>
      <c r="L71" s="85"/>
      <c r="M71" s="85"/>
      <c r="N71" s="85"/>
    </row>
    <row r="72" spans="5:14" s="9" customFormat="1" x14ac:dyDescent="0.25">
      <c r="E72" s="16"/>
      <c r="I72" s="85"/>
      <c r="J72" s="85"/>
      <c r="K72" s="85"/>
      <c r="L72" s="85"/>
      <c r="M72" s="85"/>
      <c r="N72" s="85"/>
    </row>
    <row r="73" spans="5:14" s="9" customFormat="1" x14ac:dyDescent="0.25">
      <c r="E73" s="16"/>
      <c r="I73" s="85"/>
      <c r="J73" s="85"/>
      <c r="K73" s="85"/>
      <c r="L73" s="85"/>
      <c r="M73" s="85"/>
      <c r="N73" s="85"/>
    </row>
    <row r="74" spans="5:14" s="9" customFormat="1" x14ac:dyDescent="0.25">
      <c r="E74" s="16"/>
      <c r="I74" s="85"/>
      <c r="J74" s="85"/>
      <c r="K74" s="85"/>
      <c r="L74" s="85"/>
      <c r="M74" s="85"/>
      <c r="N74" s="85"/>
    </row>
    <row r="75" spans="5:14" s="9" customFormat="1" x14ac:dyDescent="0.25">
      <c r="E75" s="16"/>
      <c r="I75" s="85"/>
      <c r="J75" s="85"/>
      <c r="K75" s="85"/>
      <c r="L75" s="85"/>
      <c r="M75" s="85"/>
      <c r="N75" s="85"/>
    </row>
    <row r="76" spans="5:14" s="9" customFormat="1" x14ac:dyDescent="0.25">
      <c r="E76" s="16"/>
      <c r="I76" s="85"/>
      <c r="J76" s="85"/>
      <c r="K76" s="85"/>
      <c r="L76" s="85"/>
      <c r="M76" s="85"/>
      <c r="N76" s="85"/>
    </row>
    <row r="77" spans="5:14" s="9" customFormat="1" x14ac:dyDescent="0.25">
      <c r="E77" s="16"/>
      <c r="I77" s="85"/>
      <c r="J77" s="85"/>
      <c r="K77" s="85"/>
      <c r="L77" s="85"/>
      <c r="M77" s="85"/>
      <c r="N77" s="85"/>
    </row>
    <row r="78" spans="5:14" s="9" customFormat="1" x14ac:dyDescent="0.25">
      <c r="E78" s="16"/>
      <c r="I78" s="85"/>
      <c r="J78" s="85"/>
      <c r="K78" s="85"/>
      <c r="L78" s="85"/>
      <c r="M78" s="85"/>
      <c r="N78" s="85"/>
    </row>
    <row r="79" spans="5:14" s="9" customFormat="1" x14ac:dyDescent="0.25">
      <c r="E79" s="16"/>
      <c r="I79" s="85"/>
      <c r="J79" s="85"/>
      <c r="K79" s="85"/>
      <c r="L79" s="85"/>
      <c r="M79" s="85"/>
      <c r="N79" s="85"/>
    </row>
    <row r="80" spans="5:14" s="9" customFormat="1" x14ac:dyDescent="0.25">
      <c r="E80" s="16"/>
      <c r="I80" s="85"/>
      <c r="J80" s="85"/>
      <c r="K80" s="85"/>
      <c r="L80" s="85"/>
      <c r="M80" s="85"/>
      <c r="N80" s="85"/>
    </row>
    <row r="81" spans="5:14" s="9" customFormat="1" x14ac:dyDescent="0.25">
      <c r="E81" s="16"/>
      <c r="I81" s="85"/>
      <c r="J81" s="85"/>
      <c r="K81" s="85"/>
      <c r="L81" s="85"/>
      <c r="M81" s="85"/>
      <c r="N81" s="85"/>
    </row>
    <row r="82" spans="5:14" s="9" customFormat="1" x14ac:dyDescent="0.25">
      <c r="E82" s="16"/>
      <c r="I82" s="85"/>
      <c r="J82" s="85"/>
      <c r="K82" s="85"/>
      <c r="L82" s="85"/>
      <c r="M82" s="85"/>
      <c r="N82" s="85"/>
    </row>
    <row r="83" spans="5:14" s="9" customFormat="1" x14ac:dyDescent="0.25">
      <c r="E83" s="16"/>
      <c r="I83" s="85"/>
      <c r="J83" s="85"/>
      <c r="K83" s="85"/>
      <c r="L83" s="85"/>
      <c r="M83" s="85"/>
      <c r="N83" s="85"/>
    </row>
    <row r="84" spans="5:14" s="9" customFormat="1" x14ac:dyDescent="0.25">
      <c r="E84" s="16"/>
      <c r="I84" s="85"/>
      <c r="J84" s="85"/>
      <c r="K84" s="85"/>
      <c r="L84" s="85"/>
      <c r="M84" s="85"/>
      <c r="N84" s="85"/>
    </row>
    <row r="85" spans="5:14" s="9" customFormat="1" x14ac:dyDescent="0.25">
      <c r="E85" s="16"/>
      <c r="I85" s="85"/>
      <c r="J85" s="85"/>
      <c r="K85" s="85"/>
      <c r="L85" s="85"/>
      <c r="M85" s="85"/>
      <c r="N85" s="85"/>
    </row>
    <row r="86" spans="5:14" s="9" customFormat="1" x14ac:dyDescent="0.25">
      <c r="E86" s="16"/>
      <c r="I86" s="85"/>
      <c r="J86" s="85"/>
      <c r="K86" s="85"/>
      <c r="L86" s="85"/>
      <c r="M86" s="85"/>
      <c r="N86" s="85"/>
    </row>
    <row r="87" spans="5:14" s="9" customFormat="1" x14ac:dyDescent="0.25">
      <c r="E87" s="16"/>
      <c r="I87" s="85"/>
      <c r="J87" s="85"/>
      <c r="K87" s="85"/>
      <c r="L87" s="85"/>
      <c r="M87" s="85"/>
      <c r="N87" s="85"/>
    </row>
    <row r="88" spans="5:14" s="9" customFormat="1" x14ac:dyDescent="0.25">
      <c r="E88" s="16"/>
      <c r="I88" s="85"/>
      <c r="J88" s="85"/>
      <c r="K88" s="85"/>
      <c r="L88" s="85"/>
      <c r="M88" s="85"/>
      <c r="N88" s="85"/>
    </row>
    <row r="89" spans="5:14" s="9" customFormat="1" x14ac:dyDescent="0.25">
      <c r="E89" s="16"/>
      <c r="I89" s="85"/>
      <c r="J89" s="85"/>
      <c r="K89" s="85"/>
      <c r="L89" s="85"/>
      <c r="M89" s="85"/>
      <c r="N89" s="85"/>
    </row>
    <row r="90" spans="5:14" s="9" customFormat="1" x14ac:dyDescent="0.25">
      <c r="E90" s="16"/>
      <c r="I90" s="85"/>
      <c r="J90" s="85"/>
      <c r="K90" s="85"/>
      <c r="L90" s="85"/>
      <c r="M90" s="85"/>
      <c r="N90" s="85"/>
    </row>
    <row r="91" spans="5:14" s="9" customFormat="1" x14ac:dyDescent="0.25">
      <c r="E91" s="16"/>
      <c r="I91" s="85"/>
      <c r="J91" s="85"/>
      <c r="K91" s="85"/>
      <c r="L91" s="85"/>
      <c r="M91" s="85"/>
      <c r="N91" s="85"/>
    </row>
    <row r="92" spans="5:14" s="9" customFormat="1" x14ac:dyDescent="0.25">
      <c r="E92" s="16"/>
      <c r="I92" s="85"/>
      <c r="J92" s="85"/>
      <c r="K92" s="85"/>
      <c r="L92" s="85"/>
      <c r="M92" s="85"/>
      <c r="N92" s="85"/>
    </row>
    <row r="93" spans="5:14" s="9" customFormat="1" x14ac:dyDescent="0.25">
      <c r="E93" s="16"/>
      <c r="I93" s="85"/>
      <c r="J93" s="85"/>
      <c r="K93" s="85"/>
      <c r="L93" s="85"/>
      <c r="M93" s="85"/>
      <c r="N93" s="85"/>
    </row>
    <row r="94" spans="5:14" s="9" customFormat="1" x14ac:dyDescent="0.25">
      <c r="E94" s="16"/>
      <c r="I94" s="85"/>
      <c r="J94" s="85"/>
      <c r="K94" s="85"/>
      <c r="L94" s="85"/>
      <c r="M94" s="85"/>
      <c r="N94" s="85"/>
    </row>
    <row r="95" spans="5:14" s="9" customFormat="1" x14ac:dyDescent="0.25">
      <c r="E95" s="16"/>
      <c r="I95" s="85"/>
      <c r="J95" s="85"/>
      <c r="K95" s="85"/>
      <c r="L95" s="85"/>
      <c r="M95" s="85"/>
      <c r="N95" s="85"/>
    </row>
    <row r="96" spans="5:14" s="9" customFormat="1" x14ac:dyDescent="0.25">
      <c r="E96" s="16"/>
      <c r="I96" s="85"/>
      <c r="J96" s="85"/>
      <c r="K96" s="85"/>
      <c r="L96" s="85"/>
      <c r="M96" s="85"/>
      <c r="N96" s="85"/>
    </row>
    <row r="97" spans="5:14" s="9" customFormat="1" x14ac:dyDescent="0.25">
      <c r="E97" s="16"/>
      <c r="I97" s="85"/>
      <c r="J97" s="85"/>
      <c r="K97" s="85"/>
      <c r="L97" s="85"/>
      <c r="M97" s="85"/>
      <c r="N97" s="85"/>
    </row>
    <row r="98" spans="5:14" s="9" customFormat="1" x14ac:dyDescent="0.25">
      <c r="E98" s="16"/>
      <c r="I98" s="85"/>
      <c r="J98" s="85"/>
      <c r="K98" s="85"/>
      <c r="L98" s="85"/>
      <c r="M98" s="85"/>
      <c r="N98" s="85"/>
    </row>
    <row r="99" spans="5:14" s="9" customFormat="1" x14ac:dyDescent="0.25">
      <c r="E99" s="16"/>
      <c r="I99" s="85"/>
      <c r="J99" s="85"/>
      <c r="K99" s="85"/>
      <c r="L99" s="85"/>
      <c r="M99" s="85"/>
      <c r="N99" s="85"/>
    </row>
    <row r="100" spans="5:14" s="9" customFormat="1" x14ac:dyDescent="0.25">
      <c r="E100" s="16"/>
      <c r="I100" s="85"/>
      <c r="J100" s="85"/>
      <c r="K100" s="85"/>
      <c r="L100" s="85"/>
      <c r="M100" s="85"/>
      <c r="N100" s="85"/>
    </row>
    <row r="101" spans="5:14" s="9" customFormat="1" x14ac:dyDescent="0.25">
      <c r="E101" s="16"/>
      <c r="I101" s="85"/>
      <c r="J101" s="85"/>
      <c r="K101" s="85"/>
      <c r="L101" s="85"/>
      <c r="M101" s="85"/>
      <c r="N101" s="85"/>
    </row>
    <row r="102" spans="5:14" s="9" customFormat="1" x14ac:dyDescent="0.25">
      <c r="E102" s="16"/>
      <c r="I102" s="85"/>
      <c r="J102" s="85"/>
      <c r="K102" s="85"/>
      <c r="L102" s="85"/>
      <c r="M102" s="85"/>
      <c r="N102" s="85"/>
    </row>
    <row r="103" spans="5:14" s="9" customFormat="1" x14ac:dyDescent="0.25">
      <c r="E103" s="16"/>
      <c r="I103" s="85"/>
      <c r="J103" s="85"/>
      <c r="K103" s="85"/>
      <c r="L103" s="85"/>
      <c r="M103" s="85"/>
      <c r="N103" s="85"/>
    </row>
    <row r="104" spans="5:14" s="9" customFormat="1" x14ac:dyDescent="0.25">
      <c r="E104" s="16"/>
      <c r="I104" s="85"/>
      <c r="J104" s="85"/>
      <c r="K104" s="85"/>
      <c r="L104" s="85"/>
      <c r="M104" s="85"/>
      <c r="N104" s="85"/>
    </row>
    <row r="105" spans="5:14" s="9" customFormat="1" x14ac:dyDescent="0.25">
      <c r="E105" s="16"/>
      <c r="I105" s="85"/>
      <c r="J105" s="85"/>
      <c r="K105" s="85"/>
      <c r="L105" s="85"/>
      <c r="M105" s="85"/>
      <c r="N105" s="85"/>
    </row>
    <row r="106" spans="5:14" s="9" customFormat="1" x14ac:dyDescent="0.25">
      <c r="E106" s="16"/>
      <c r="I106" s="85"/>
      <c r="J106" s="85"/>
      <c r="K106" s="85"/>
      <c r="L106" s="85"/>
      <c r="M106" s="85"/>
      <c r="N106" s="85"/>
    </row>
    <row r="107" spans="5:14" s="9" customFormat="1" x14ac:dyDescent="0.25">
      <c r="E107" s="16"/>
      <c r="I107" s="85"/>
      <c r="J107" s="85"/>
      <c r="K107" s="85"/>
      <c r="L107" s="85"/>
      <c r="M107" s="85"/>
      <c r="N107" s="85"/>
    </row>
    <row r="108" spans="5:14" s="9" customFormat="1" x14ac:dyDescent="0.25">
      <c r="E108" s="16"/>
      <c r="I108" s="85"/>
      <c r="J108" s="85"/>
      <c r="K108" s="85"/>
      <c r="L108" s="85"/>
      <c r="M108" s="85"/>
      <c r="N108" s="85"/>
    </row>
    <row r="109" spans="5:14" s="9" customFormat="1" x14ac:dyDescent="0.25">
      <c r="E109" s="16"/>
      <c r="I109" s="85"/>
      <c r="J109" s="85"/>
      <c r="K109" s="85"/>
      <c r="L109" s="85"/>
      <c r="M109" s="85"/>
      <c r="N109" s="85"/>
    </row>
    <row r="110" spans="5:14" s="9" customFormat="1" x14ac:dyDescent="0.25">
      <c r="E110" s="16"/>
      <c r="I110" s="85"/>
      <c r="J110" s="85"/>
      <c r="K110" s="85"/>
      <c r="L110" s="85"/>
      <c r="M110" s="85"/>
      <c r="N110" s="85"/>
    </row>
    <row r="111" spans="5:14" s="9" customFormat="1" x14ac:dyDescent="0.25">
      <c r="E111" s="16"/>
      <c r="I111" s="85"/>
      <c r="J111" s="85"/>
      <c r="K111" s="85"/>
      <c r="L111" s="85"/>
      <c r="M111" s="85"/>
      <c r="N111" s="85"/>
    </row>
    <row r="112" spans="5:14" s="9" customFormat="1" x14ac:dyDescent="0.25">
      <c r="E112" s="16"/>
      <c r="I112" s="85"/>
      <c r="J112" s="85"/>
      <c r="K112" s="85"/>
      <c r="L112" s="85"/>
      <c r="M112" s="85"/>
      <c r="N112" s="85"/>
    </row>
    <row r="113" spans="5:14" s="9" customFormat="1" x14ac:dyDescent="0.25">
      <c r="E113" s="16"/>
      <c r="I113" s="85"/>
      <c r="J113" s="85"/>
      <c r="K113" s="85"/>
      <c r="L113" s="85"/>
      <c r="M113" s="85"/>
      <c r="N113" s="85"/>
    </row>
    <row r="114" spans="5:14" s="9" customFormat="1" x14ac:dyDescent="0.25">
      <c r="E114" s="16"/>
      <c r="I114" s="85"/>
      <c r="J114" s="85"/>
      <c r="K114" s="85"/>
      <c r="L114" s="85"/>
      <c r="M114" s="85"/>
      <c r="N114" s="85"/>
    </row>
    <row r="115" spans="5:14" s="9" customFormat="1" x14ac:dyDescent="0.25">
      <c r="E115" s="16"/>
      <c r="I115" s="85"/>
      <c r="J115" s="85"/>
      <c r="K115" s="85"/>
      <c r="L115" s="85"/>
      <c r="M115" s="85"/>
      <c r="N115" s="85"/>
    </row>
    <row r="116" spans="5:14" s="9" customFormat="1" x14ac:dyDescent="0.25">
      <c r="E116" s="16"/>
      <c r="I116" s="85"/>
      <c r="J116" s="85"/>
      <c r="K116" s="85"/>
      <c r="L116" s="85"/>
      <c r="M116" s="85"/>
      <c r="N116" s="85"/>
    </row>
    <row r="117" spans="5:14" s="9" customFormat="1" x14ac:dyDescent="0.25">
      <c r="E117" s="16"/>
      <c r="I117" s="85"/>
      <c r="J117" s="85"/>
      <c r="K117" s="85"/>
      <c r="L117" s="85"/>
      <c r="M117" s="85"/>
      <c r="N117" s="85"/>
    </row>
    <row r="118" spans="5:14" s="9" customFormat="1" x14ac:dyDescent="0.25">
      <c r="E118" s="16"/>
      <c r="I118" s="85"/>
      <c r="J118" s="85"/>
      <c r="K118" s="85"/>
      <c r="L118" s="85"/>
      <c r="M118" s="85"/>
      <c r="N118" s="85"/>
    </row>
    <row r="119" spans="5:14" s="9" customFormat="1" x14ac:dyDescent="0.25">
      <c r="E119" s="16"/>
      <c r="I119" s="85"/>
      <c r="J119" s="85"/>
      <c r="K119" s="85"/>
      <c r="L119" s="85"/>
      <c r="M119" s="85"/>
      <c r="N119" s="85"/>
    </row>
    <row r="120" spans="5:14" s="9" customFormat="1" x14ac:dyDescent="0.25">
      <c r="E120" s="16"/>
      <c r="I120" s="85"/>
      <c r="J120" s="85"/>
      <c r="K120" s="85"/>
      <c r="L120" s="85"/>
      <c r="M120" s="85"/>
      <c r="N120" s="85"/>
    </row>
    <row r="121" spans="5:14" s="9" customFormat="1" x14ac:dyDescent="0.25">
      <c r="E121" s="16"/>
      <c r="I121" s="85"/>
      <c r="J121" s="85"/>
      <c r="K121" s="85"/>
      <c r="L121" s="85"/>
      <c r="M121" s="85"/>
      <c r="N121" s="85"/>
    </row>
    <row r="122" spans="5:14" s="9" customFormat="1" x14ac:dyDescent="0.25">
      <c r="E122" s="16"/>
      <c r="I122" s="85"/>
      <c r="J122" s="85"/>
      <c r="K122" s="85"/>
      <c r="L122" s="85"/>
      <c r="M122" s="85"/>
      <c r="N122" s="85"/>
    </row>
    <row r="123" spans="5:14" s="9" customFormat="1" x14ac:dyDescent="0.25">
      <c r="E123" s="16"/>
      <c r="I123" s="85"/>
      <c r="J123" s="85"/>
      <c r="K123" s="85"/>
      <c r="L123" s="85"/>
      <c r="M123" s="85"/>
      <c r="N123" s="85"/>
    </row>
    <row r="124" spans="5:14" s="9" customFormat="1" x14ac:dyDescent="0.25">
      <c r="E124" s="16"/>
      <c r="I124" s="85"/>
      <c r="J124" s="85"/>
      <c r="K124" s="85"/>
      <c r="L124" s="85"/>
      <c r="M124" s="85"/>
      <c r="N124" s="85"/>
    </row>
    <row r="125" spans="5:14" s="9" customFormat="1" x14ac:dyDescent="0.25">
      <c r="E125" s="16"/>
      <c r="I125" s="85"/>
      <c r="J125" s="85"/>
      <c r="K125" s="85"/>
      <c r="L125" s="85"/>
      <c r="M125" s="85"/>
      <c r="N125" s="85"/>
    </row>
    <row r="126" spans="5:14" s="9" customFormat="1" x14ac:dyDescent="0.25">
      <c r="E126" s="16"/>
      <c r="I126" s="85"/>
      <c r="J126" s="85"/>
      <c r="K126" s="85"/>
      <c r="L126" s="85"/>
      <c r="M126" s="85"/>
      <c r="N126" s="85"/>
    </row>
    <row r="127" spans="5:14" s="9" customFormat="1" x14ac:dyDescent="0.25">
      <c r="E127" s="16"/>
      <c r="I127" s="85"/>
      <c r="J127" s="85"/>
      <c r="K127" s="85"/>
      <c r="L127" s="85"/>
      <c r="M127" s="85"/>
      <c r="N127" s="85"/>
    </row>
    <row r="128" spans="5:14" s="9" customFormat="1" x14ac:dyDescent="0.25">
      <c r="E128" s="16"/>
      <c r="I128" s="85"/>
      <c r="J128" s="85"/>
      <c r="K128" s="85"/>
      <c r="L128" s="85"/>
      <c r="M128" s="85"/>
      <c r="N128" s="85"/>
    </row>
    <row r="129" spans="5:14" s="9" customFormat="1" x14ac:dyDescent="0.25">
      <c r="E129" s="16"/>
      <c r="I129" s="85"/>
      <c r="J129" s="85"/>
      <c r="K129" s="85"/>
      <c r="L129" s="85"/>
      <c r="M129" s="85"/>
      <c r="N129" s="85"/>
    </row>
    <row r="130" spans="5:14" s="9" customFormat="1" x14ac:dyDescent="0.25">
      <c r="E130" s="16"/>
      <c r="I130" s="85"/>
      <c r="J130" s="85"/>
      <c r="K130" s="85"/>
      <c r="L130" s="85"/>
      <c r="M130" s="85"/>
      <c r="N130" s="85"/>
    </row>
    <row r="131" spans="5:14" s="9" customFormat="1" x14ac:dyDescent="0.25">
      <c r="E131" s="16"/>
      <c r="I131" s="85"/>
      <c r="J131" s="85"/>
      <c r="K131" s="85"/>
      <c r="L131" s="85"/>
      <c r="M131" s="85"/>
      <c r="N131" s="85"/>
    </row>
    <row r="132" spans="5:14" s="9" customFormat="1" x14ac:dyDescent="0.25">
      <c r="E132" s="16"/>
      <c r="I132" s="85"/>
      <c r="J132" s="85"/>
      <c r="K132" s="85"/>
      <c r="L132" s="85"/>
      <c r="M132" s="85"/>
      <c r="N132" s="85"/>
    </row>
    <row r="133" spans="5:14" s="9" customFormat="1" x14ac:dyDescent="0.25">
      <c r="E133" s="16"/>
      <c r="I133" s="85"/>
      <c r="J133" s="85"/>
      <c r="K133" s="85"/>
      <c r="L133" s="85"/>
      <c r="M133" s="85"/>
      <c r="N133" s="85"/>
    </row>
    <row r="134" spans="5:14" s="9" customFormat="1" x14ac:dyDescent="0.25">
      <c r="E134" s="16"/>
      <c r="I134" s="85"/>
      <c r="J134" s="85"/>
      <c r="K134" s="85"/>
      <c r="L134" s="85"/>
      <c r="M134" s="85"/>
      <c r="N134" s="85"/>
    </row>
    <row r="135" spans="5:14" s="9" customFormat="1" x14ac:dyDescent="0.25">
      <c r="E135" s="16"/>
      <c r="I135" s="85"/>
      <c r="J135" s="85"/>
      <c r="K135" s="85"/>
      <c r="L135" s="85"/>
      <c r="M135" s="85"/>
      <c r="N135" s="85"/>
    </row>
    <row r="136" spans="5:14" s="9" customFormat="1" x14ac:dyDescent="0.25">
      <c r="E136" s="16"/>
      <c r="I136" s="85"/>
      <c r="J136" s="85"/>
      <c r="K136" s="85"/>
      <c r="L136" s="85"/>
      <c r="M136" s="85"/>
      <c r="N136" s="85"/>
    </row>
    <row r="137" spans="5:14" s="9" customFormat="1" x14ac:dyDescent="0.25">
      <c r="E137" s="16"/>
      <c r="I137" s="85"/>
      <c r="J137" s="85"/>
      <c r="K137" s="85"/>
      <c r="L137" s="85"/>
      <c r="M137" s="85"/>
      <c r="N137" s="85"/>
    </row>
    <row r="138" spans="5:14" s="9" customFormat="1" x14ac:dyDescent="0.25">
      <c r="E138" s="16"/>
      <c r="I138" s="85"/>
      <c r="J138" s="85"/>
      <c r="K138" s="85"/>
      <c r="L138" s="85"/>
      <c r="M138" s="85"/>
      <c r="N138" s="85"/>
    </row>
    <row r="139" spans="5:14" s="9" customFormat="1" x14ac:dyDescent="0.25">
      <c r="E139" s="16"/>
      <c r="I139" s="85"/>
      <c r="J139" s="85"/>
      <c r="K139" s="85"/>
      <c r="L139" s="85"/>
      <c r="M139" s="85"/>
      <c r="N139" s="85"/>
    </row>
    <row r="140" spans="5:14" s="9" customFormat="1" x14ac:dyDescent="0.25">
      <c r="E140" s="16"/>
      <c r="I140" s="85"/>
      <c r="J140" s="85"/>
      <c r="K140" s="85"/>
      <c r="L140" s="85"/>
      <c r="M140" s="85"/>
      <c r="N140" s="85"/>
    </row>
    <row r="141" spans="5:14" s="9" customFormat="1" x14ac:dyDescent="0.25">
      <c r="E141" s="16"/>
      <c r="I141" s="85"/>
      <c r="J141" s="85"/>
      <c r="K141" s="85"/>
      <c r="L141" s="85"/>
      <c r="M141" s="85"/>
      <c r="N141" s="85"/>
    </row>
    <row r="142" spans="5:14" s="9" customFormat="1" x14ac:dyDescent="0.25">
      <c r="E142" s="16"/>
      <c r="I142" s="85"/>
      <c r="J142" s="85"/>
      <c r="K142" s="85"/>
      <c r="L142" s="85"/>
      <c r="M142" s="85"/>
      <c r="N142" s="85"/>
    </row>
    <row r="143" spans="5:14" s="9" customFormat="1" x14ac:dyDescent="0.25">
      <c r="E143" s="16"/>
      <c r="I143" s="85"/>
      <c r="J143" s="85"/>
      <c r="K143" s="85"/>
      <c r="L143" s="85"/>
      <c r="M143" s="85"/>
      <c r="N143" s="85"/>
    </row>
    <row r="144" spans="5:14" s="9" customFormat="1" x14ac:dyDescent="0.25">
      <c r="E144" s="16"/>
      <c r="I144" s="85"/>
      <c r="J144" s="85"/>
      <c r="K144" s="85"/>
      <c r="L144" s="85"/>
      <c r="M144" s="85"/>
      <c r="N144" s="85"/>
    </row>
    <row r="145" spans="5:14" s="9" customFormat="1" x14ac:dyDescent="0.25">
      <c r="E145" s="16"/>
      <c r="I145" s="85"/>
      <c r="J145" s="85"/>
      <c r="K145" s="85"/>
      <c r="L145" s="85"/>
      <c r="M145" s="85"/>
      <c r="N145" s="85"/>
    </row>
    <row r="146" spans="5:14" s="9" customFormat="1" x14ac:dyDescent="0.25">
      <c r="E146" s="16"/>
      <c r="I146" s="85"/>
      <c r="J146" s="85"/>
      <c r="K146" s="85"/>
      <c r="L146" s="85"/>
      <c r="M146" s="85"/>
      <c r="N146" s="85"/>
    </row>
    <row r="147" spans="5:14" s="9" customFormat="1" x14ac:dyDescent="0.25">
      <c r="E147" s="16"/>
      <c r="I147" s="85"/>
      <c r="J147" s="85"/>
      <c r="K147" s="85"/>
      <c r="L147" s="85"/>
      <c r="M147" s="85"/>
      <c r="N147" s="85"/>
    </row>
    <row r="148" spans="5:14" s="9" customFormat="1" x14ac:dyDescent="0.25">
      <c r="E148" s="16"/>
      <c r="I148" s="85"/>
      <c r="J148" s="85"/>
      <c r="K148" s="85"/>
      <c r="L148" s="85"/>
      <c r="M148" s="85"/>
      <c r="N148" s="85"/>
    </row>
    <row r="149" spans="5:14" s="9" customFormat="1" x14ac:dyDescent="0.25">
      <c r="E149" s="16"/>
      <c r="I149" s="85"/>
      <c r="J149" s="85"/>
      <c r="K149" s="85"/>
      <c r="L149" s="85"/>
      <c r="M149" s="85"/>
      <c r="N149" s="85"/>
    </row>
    <row r="150" spans="5:14" s="9" customFormat="1" x14ac:dyDescent="0.25">
      <c r="E150" s="16"/>
      <c r="I150" s="85"/>
      <c r="J150" s="85"/>
      <c r="K150" s="85"/>
      <c r="L150" s="85"/>
      <c r="M150" s="85"/>
      <c r="N150" s="85"/>
    </row>
    <row r="151" spans="5:14" s="9" customFormat="1" x14ac:dyDescent="0.25">
      <c r="E151" s="16"/>
      <c r="I151" s="85"/>
      <c r="J151" s="85"/>
      <c r="K151" s="85"/>
      <c r="L151" s="85"/>
      <c r="M151" s="85"/>
      <c r="N151" s="85"/>
    </row>
    <row r="152" spans="5:14" s="9" customFormat="1" x14ac:dyDescent="0.25">
      <c r="E152" s="16"/>
      <c r="I152" s="85"/>
      <c r="J152" s="85"/>
      <c r="K152" s="85"/>
      <c r="L152" s="85"/>
      <c r="M152" s="85"/>
      <c r="N152" s="85"/>
    </row>
    <row r="153" spans="5:14" s="9" customFormat="1" x14ac:dyDescent="0.25">
      <c r="E153" s="16"/>
      <c r="I153" s="85"/>
      <c r="J153" s="85"/>
      <c r="K153" s="85"/>
      <c r="L153" s="85"/>
      <c r="M153" s="85"/>
      <c r="N153" s="85"/>
    </row>
    <row r="154" spans="5:14" s="9" customFormat="1" x14ac:dyDescent="0.25">
      <c r="E154" s="16"/>
      <c r="I154" s="85"/>
      <c r="J154" s="85"/>
      <c r="K154" s="85"/>
      <c r="L154" s="85"/>
      <c r="M154" s="85"/>
      <c r="N154" s="85"/>
    </row>
    <row r="155" spans="5:14" s="9" customFormat="1" x14ac:dyDescent="0.25">
      <c r="E155" s="16"/>
      <c r="I155" s="85"/>
      <c r="J155" s="85"/>
      <c r="K155" s="85"/>
      <c r="L155" s="85"/>
      <c r="M155" s="85"/>
      <c r="N155" s="85"/>
    </row>
    <row r="156" spans="5:14" s="9" customFormat="1" x14ac:dyDescent="0.25">
      <c r="E156" s="16"/>
      <c r="I156" s="85"/>
      <c r="J156" s="85"/>
      <c r="K156" s="85"/>
      <c r="L156" s="85"/>
      <c r="M156" s="85"/>
      <c r="N156" s="85"/>
    </row>
    <row r="157" spans="5:14" s="9" customFormat="1" x14ac:dyDescent="0.25">
      <c r="E157" s="16"/>
      <c r="I157" s="85"/>
      <c r="J157" s="85"/>
      <c r="K157" s="85"/>
      <c r="L157" s="85"/>
      <c r="M157" s="85"/>
      <c r="N157" s="85"/>
    </row>
    <row r="158" spans="5:14" s="9" customFormat="1" x14ac:dyDescent="0.25">
      <c r="E158" s="16"/>
      <c r="I158" s="85"/>
      <c r="J158" s="85"/>
      <c r="K158" s="85"/>
      <c r="L158" s="85"/>
      <c r="M158" s="85"/>
      <c r="N158" s="85"/>
    </row>
    <row r="159" spans="5:14" s="9" customFormat="1" x14ac:dyDescent="0.25">
      <c r="E159" s="16"/>
      <c r="I159" s="85"/>
      <c r="J159" s="85"/>
      <c r="K159" s="85"/>
      <c r="L159" s="85"/>
      <c r="M159" s="85"/>
      <c r="N159" s="85"/>
    </row>
    <row r="160" spans="5:14" s="9" customFormat="1" x14ac:dyDescent="0.25">
      <c r="E160" s="16"/>
      <c r="I160" s="85"/>
      <c r="J160" s="85"/>
      <c r="K160" s="85"/>
      <c r="L160" s="85"/>
      <c r="M160" s="85"/>
      <c r="N160" s="85"/>
    </row>
    <row r="161" spans="5:14" s="9" customFormat="1" x14ac:dyDescent="0.25">
      <c r="E161" s="16"/>
      <c r="I161" s="85"/>
      <c r="J161" s="85"/>
      <c r="K161" s="85"/>
      <c r="L161" s="85"/>
      <c r="M161" s="85"/>
      <c r="N161" s="85"/>
    </row>
    <row r="162" spans="5:14" s="9" customFormat="1" x14ac:dyDescent="0.25">
      <c r="E162" s="16"/>
      <c r="I162" s="85"/>
      <c r="J162" s="85"/>
      <c r="K162" s="85"/>
      <c r="L162" s="85"/>
      <c r="M162" s="85"/>
      <c r="N162" s="85"/>
    </row>
    <row r="163" spans="5:14" s="9" customFormat="1" x14ac:dyDescent="0.25">
      <c r="E163" s="16"/>
      <c r="I163" s="85"/>
      <c r="J163" s="85"/>
      <c r="K163" s="85"/>
      <c r="L163" s="85"/>
      <c r="M163" s="85"/>
      <c r="N163" s="85"/>
    </row>
    <row r="164" spans="5:14" s="9" customFormat="1" x14ac:dyDescent="0.25">
      <c r="E164" s="16"/>
      <c r="I164" s="85"/>
      <c r="J164" s="85"/>
      <c r="K164" s="85"/>
      <c r="L164" s="85"/>
      <c r="M164" s="85"/>
      <c r="N164" s="85"/>
    </row>
    <row r="165" spans="5:14" s="9" customFormat="1" x14ac:dyDescent="0.25">
      <c r="E165" s="16"/>
      <c r="I165" s="85"/>
      <c r="J165" s="85"/>
      <c r="K165" s="85"/>
      <c r="L165" s="85"/>
      <c r="M165" s="85"/>
      <c r="N165" s="85"/>
    </row>
    <row r="166" spans="5:14" s="9" customFormat="1" x14ac:dyDescent="0.25">
      <c r="E166" s="16"/>
      <c r="I166" s="85"/>
      <c r="J166" s="85"/>
      <c r="K166" s="85"/>
      <c r="L166" s="85"/>
      <c r="M166" s="85"/>
      <c r="N166" s="85"/>
    </row>
    <row r="167" spans="5:14" s="9" customFormat="1" x14ac:dyDescent="0.25">
      <c r="E167" s="16"/>
      <c r="I167" s="85"/>
      <c r="J167" s="85"/>
      <c r="K167" s="85"/>
      <c r="L167" s="85"/>
      <c r="M167" s="85"/>
      <c r="N167" s="85"/>
    </row>
    <row r="168" spans="5:14" s="9" customFormat="1" x14ac:dyDescent="0.25">
      <c r="E168" s="16"/>
      <c r="I168" s="85"/>
      <c r="J168" s="85"/>
      <c r="K168" s="85"/>
      <c r="L168" s="85"/>
      <c r="M168" s="85"/>
      <c r="N168" s="85"/>
    </row>
    <row r="169" spans="5:14" s="9" customFormat="1" x14ac:dyDescent="0.25">
      <c r="E169" s="16"/>
      <c r="I169" s="85"/>
      <c r="J169" s="85"/>
      <c r="K169" s="85"/>
      <c r="L169" s="85"/>
      <c r="M169" s="85"/>
      <c r="N169" s="85"/>
    </row>
    <row r="170" spans="5:14" s="9" customFormat="1" x14ac:dyDescent="0.25">
      <c r="E170" s="16"/>
      <c r="I170" s="85"/>
      <c r="J170" s="85"/>
      <c r="K170" s="85"/>
      <c r="L170" s="85"/>
      <c r="M170" s="85"/>
      <c r="N170" s="85"/>
    </row>
    <row r="171" spans="5:14" s="9" customFormat="1" x14ac:dyDescent="0.25">
      <c r="E171" s="16"/>
      <c r="I171" s="85"/>
      <c r="J171" s="85"/>
      <c r="K171" s="85"/>
      <c r="L171" s="85"/>
      <c r="M171" s="85"/>
      <c r="N171" s="85"/>
    </row>
    <row r="172" spans="5:14" s="9" customFormat="1" x14ac:dyDescent="0.25">
      <c r="E172" s="16"/>
      <c r="I172" s="85"/>
      <c r="J172" s="85"/>
      <c r="K172" s="85"/>
      <c r="L172" s="85"/>
      <c r="M172" s="85"/>
      <c r="N172" s="85"/>
    </row>
    <row r="173" spans="5:14" s="9" customFormat="1" x14ac:dyDescent="0.25">
      <c r="E173" s="16"/>
      <c r="I173" s="85"/>
      <c r="J173" s="85"/>
      <c r="K173" s="85"/>
      <c r="L173" s="85"/>
      <c r="M173" s="85"/>
      <c r="N173" s="85"/>
    </row>
    <row r="174" spans="5:14" s="9" customFormat="1" x14ac:dyDescent="0.25">
      <c r="E174" s="16"/>
      <c r="I174" s="85"/>
      <c r="J174" s="85"/>
      <c r="K174" s="85"/>
      <c r="L174" s="85"/>
      <c r="M174" s="85"/>
      <c r="N174" s="85"/>
    </row>
    <row r="175" spans="5:14" s="9" customFormat="1" x14ac:dyDescent="0.25">
      <c r="E175" s="16"/>
      <c r="I175" s="85"/>
      <c r="J175" s="85"/>
      <c r="K175" s="85"/>
      <c r="L175" s="85"/>
      <c r="M175" s="85"/>
      <c r="N175" s="85"/>
    </row>
    <row r="176" spans="5:14" s="9" customFormat="1" x14ac:dyDescent="0.25">
      <c r="E176" s="16"/>
      <c r="I176" s="85"/>
      <c r="J176" s="85"/>
      <c r="K176" s="85"/>
      <c r="L176" s="85"/>
      <c r="M176" s="85"/>
      <c r="N176" s="85"/>
    </row>
    <row r="177" spans="5:14" s="9" customFormat="1" x14ac:dyDescent="0.25">
      <c r="E177" s="16"/>
      <c r="I177" s="85"/>
      <c r="J177" s="85"/>
      <c r="K177" s="85"/>
      <c r="L177" s="85"/>
      <c r="M177" s="85"/>
      <c r="N177" s="85"/>
    </row>
    <row r="178" spans="5:14" s="9" customFormat="1" x14ac:dyDescent="0.25">
      <c r="E178" s="16"/>
      <c r="I178" s="85"/>
      <c r="J178" s="85"/>
      <c r="K178" s="85"/>
      <c r="L178" s="85"/>
      <c r="M178" s="85"/>
      <c r="N178" s="85"/>
    </row>
    <row r="179" spans="5:14" s="9" customFormat="1" x14ac:dyDescent="0.25">
      <c r="E179" s="16"/>
      <c r="I179" s="85"/>
      <c r="J179" s="85"/>
      <c r="K179" s="85"/>
      <c r="L179" s="85"/>
      <c r="M179" s="85"/>
      <c r="N179" s="85"/>
    </row>
    <row r="180" spans="5:14" s="9" customFormat="1" x14ac:dyDescent="0.25">
      <c r="E180" s="16"/>
      <c r="I180" s="85"/>
      <c r="J180" s="85"/>
      <c r="K180" s="85"/>
      <c r="L180" s="85"/>
      <c r="M180" s="85"/>
      <c r="N180" s="85"/>
    </row>
    <row r="181" spans="5:14" s="9" customFormat="1" x14ac:dyDescent="0.25">
      <c r="E181" s="16"/>
      <c r="I181" s="85"/>
      <c r="J181" s="85"/>
      <c r="K181" s="85"/>
      <c r="L181" s="85"/>
      <c r="M181" s="85"/>
      <c r="N181" s="85"/>
    </row>
    <row r="182" spans="5:14" s="9" customFormat="1" x14ac:dyDescent="0.25">
      <c r="E182" s="16"/>
      <c r="I182" s="85"/>
      <c r="J182" s="85"/>
      <c r="K182" s="85"/>
      <c r="L182" s="85"/>
      <c r="M182" s="85"/>
      <c r="N182" s="85"/>
    </row>
    <row r="183" spans="5:14" s="9" customFormat="1" x14ac:dyDescent="0.25">
      <c r="E183" s="16"/>
      <c r="I183" s="85"/>
      <c r="J183" s="85"/>
      <c r="K183" s="85"/>
      <c r="L183" s="85"/>
      <c r="M183" s="85"/>
      <c r="N183" s="85"/>
    </row>
    <row r="184" spans="5:14" s="9" customFormat="1" x14ac:dyDescent="0.25">
      <c r="E184" s="16"/>
      <c r="I184" s="85"/>
      <c r="J184" s="85"/>
      <c r="K184" s="85"/>
      <c r="L184" s="85"/>
      <c r="M184" s="85"/>
      <c r="N184" s="85"/>
    </row>
    <row r="185" spans="5:14" s="9" customFormat="1" x14ac:dyDescent="0.25">
      <c r="E185" s="16"/>
      <c r="I185" s="85"/>
      <c r="J185" s="85"/>
      <c r="K185" s="85"/>
      <c r="L185" s="85"/>
      <c r="M185" s="85"/>
      <c r="N185" s="85"/>
    </row>
    <row r="186" spans="5:14" s="9" customFormat="1" x14ac:dyDescent="0.25">
      <c r="E186" s="16"/>
      <c r="I186" s="85"/>
      <c r="J186" s="85"/>
      <c r="K186" s="85"/>
      <c r="L186" s="85"/>
      <c r="M186" s="85"/>
      <c r="N186" s="85"/>
    </row>
    <row r="187" spans="5:14" s="9" customFormat="1" x14ac:dyDescent="0.25">
      <c r="E187" s="16"/>
      <c r="I187" s="85"/>
      <c r="J187" s="85"/>
      <c r="K187" s="85"/>
      <c r="L187" s="85"/>
      <c r="M187" s="85"/>
      <c r="N187" s="85"/>
    </row>
    <row r="188" spans="5:14" s="9" customFormat="1" x14ac:dyDescent="0.25">
      <c r="E188" s="16"/>
      <c r="I188" s="85"/>
      <c r="J188" s="85"/>
      <c r="K188" s="85"/>
      <c r="L188" s="85"/>
      <c r="M188" s="85"/>
      <c r="N188" s="85"/>
    </row>
    <row r="189" spans="5:14" s="9" customFormat="1" x14ac:dyDescent="0.25">
      <c r="E189" s="16"/>
      <c r="I189" s="85"/>
      <c r="J189" s="85"/>
      <c r="K189" s="85"/>
      <c r="L189" s="85"/>
      <c r="M189" s="85"/>
      <c r="N189" s="85"/>
    </row>
    <row r="190" spans="5:14" s="9" customFormat="1" x14ac:dyDescent="0.25">
      <c r="E190" s="16"/>
      <c r="I190" s="85"/>
      <c r="J190" s="85"/>
      <c r="K190" s="85"/>
      <c r="L190" s="85"/>
      <c r="M190" s="85"/>
      <c r="N190" s="85"/>
    </row>
    <row r="191" spans="5:14" s="9" customFormat="1" x14ac:dyDescent="0.25">
      <c r="E191" s="16"/>
      <c r="I191" s="85"/>
      <c r="J191" s="85"/>
      <c r="K191" s="85"/>
      <c r="L191" s="85"/>
      <c r="M191" s="85"/>
      <c r="N191" s="85"/>
    </row>
    <row r="192" spans="5:14" s="9" customFormat="1" x14ac:dyDescent="0.25">
      <c r="E192" s="16"/>
      <c r="I192" s="85"/>
      <c r="J192" s="85"/>
      <c r="K192" s="85"/>
      <c r="L192" s="85"/>
      <c r="M192" s="85"/>
      <c r="N192" s="85"/>
    </row>
    <row r="193" spans="5:14" s="9" customFormat="1" x14ac:dyDescent="0.25">
      <c r="E193" s="16"/>
      <c r="I193" s="85"/>
      <c r="J193" s="85"/>
      <c r="K193" s="85"/>
      <c r="L193" s="85"/>
      <c r="M193" s="85"/>
      <c r="N193" s="85"/>
    </row>
    <row r="194" spans="5:14" s="9" customFormat="1" x14ac:dyDescent="0.25">
      <c r="E194" s="16"/>
      <c r="I194" s="85"/>
      <c r="J194" s="85"/>
      <c r="K194" s="85"/>
      <c r="L194" s="85"/>
      <c r="M194" s="85"/>
      <c r="N194" s="85"/>
    </row>
    <row r="195" spans="5:14" s="9" customFormat="1" x14ac:dyDescent="0.25">
      <c r="E195" s="16"/>
      <c r="I195" s="85"/>
      <c r="J195" s="85"/>
      <c r="K195" s="85"/>
      <c r="L195" s="85"/>
      <c r="M195" s="85"/>
      <c r="N195" s="85"/>
    </row>
    <row r="196" spans="5:14" s="9" customFormat="1" x14ac:dyDescent="0.25">
      <c r="E196" s="16"/>
      <c r="I196" s="85"/>
      <c r="J196" s="85"/>
      <c r="K196" s="85"/>
      <c r="L196" s="85"/>
      <c r="M196" s="85"/>
      <c r="N196" s="85"/>
    </row>
    <row r="197" spans="5:14" s="9" customFormat="1" x14ac:dyDescent="0.25">
      <c r="E197" s="16"/>
      <c r="I197" s="85"/>
      <c r="J197" s="85"/>
      <c r="K197" s="85"/>
      <c r="L197" s="85"/>
      <c r="M197" s="85"/>
      <c r="N197" s="85"/>
    </row>
    <row r="198" spans="5:14" s="9" customFormat="1" x14ac:dyDescent="0.25">
      <c r="E198" s="16"/>
      <c r="I198" s="85"/>
      <c r="J198" s="85"/>
      <c r="K198" s="85"/>
      <c r="L198" s="85"/>
      <c r="M198" s="85"/>
      <c r="N198" s="85"/>
    </row>
    <row r="199" spans="5:14" s="9" customFormat="1" x14ac:dyDescent="0.25">
      <c r="E199" s="16"/>
      <c r="I199" s="85"/>
      <c r="J199" s="85"/>
      <c r="K199" s="85"/>
      <c r="L199" s="85"/>
      <c r="M199" s="85"/>
      <c r="N199" s="85"/>
    </row>
    <row r="200" spans="5:14" s="9" customFormat="1" x14ac:dyDescent="0.25">
      <c r="E200" s="16"/>
      <c r="I200" s="85"/>
      <c r="J200" s="85"/>
      <c r="K200" s="85"/>
      <c r="L200" s="85"/>
      <c r="M200" s="85"/>
      <c r="N200" s="85"/>
    </row>
    <row r="201" spans="5:14" s="9" customFormat="1" x14ac:dyDescent="0.25">
      <c r="E201" s="16"/>
      <c r="I201" s="85"/>
      <c r="J201" s="85"/>
      <c r="K201" s="85"/>
      <c r="L201" s="85"/>
      <c r="M201" s="85"/>
      <c r="N201" s="85"/>
    </row>
    <row r="202" spans="5:14" s="9" customFormat="1" x14ac:dyDescent="0.25">
      <c r="E202" s="16"/>
      <c r="I202" s="85"/>
      <c r="J202" s="85"/>
      <c r="K202" s="85"/>
      <c r="L202" s="85"/>
      <c r="M202" s="85"/>
      <c r="N202" s="85"/>
    </row>
    <row r="203" spans="5:14" s="9" customFormat="1" x14ac:dyDescent="0.25">
      <c r="E203" s="16"/>
      <c r="I203" s="85"/>
      <c r="J203" s="85"/>
      <c r="K203" s="85"/>
      <c r="L203" s="85"/>
      <c r="M203" s="85"/>
      <c r="N203" s="85"/>
    </row>
    <row r="204" spans="5:14" s="9" customFormat="1" x14ac:dyDescent="0.25">
      <c r="E204" s="16"/>
      <c r="I204" s="85"/>
      <c r="J204" s="85"/>
      <c r="K204" s="85"/>
      <c r="L204" s="85"/>
      <c r="M204" s="85"/>
      <c r="N204" s="85"/>
    </row>
    <row r="205" spans="5:14" s="9" customFormat="1" x14ac:dyDescent="0.25">
      <c r="E205" s="16"/>
      <c r="I205" s="85"/>
      <c r="J205" s="85"/>
      <c r="K205" s="85"/>
      <c r="L205" s="85"/>
      <c r="M205" s="85"/>
      <c r="N205" s="85"/>
    </row>
    <row r="206" spans="5:14" s="9" customFormat="1" x14ac:dyDescent="0.25">
      <c r="E206" s="16"/>
      <c r="I206" s="85"/>
      <c r="J206" s="85"/>
      <c r="K206" s="85"/>
      <c r="L206" s="85"/>
      <c r="M206" s="85"/>
      <c r="N206" s="85"/>
    </row>
    <row r="207" spans="5:14" s="9" customFormat="1" x14ac:dyDescent="0.25">
      <c r="E207" s="16"/>
      <c r="I207" s="85"/>
      <c r="J207" s="85"/>
      <c r="K207" s="85"/>
      <c r="L207" s="85"/>
      <c r="M207" s="85"/>
      <c r="N207" s="85"/>
    </row>
    <row r="208" spans="5:14" s="9" customFormat="1" x14ac:dyDescent="0.25">
      <c r="E208" s="16"/>
      <c r="I208" s="85"/>
      <c r="J208" s="85"/>
      <c r="K208" s="85"/>
      <c r="L208" s="85"/>
      <c r="M208" s="85"/>
      <c r="N208" s="85"/>
    </row>
    <row r="209" spans="5:14" s="9" customFormat="1" x14ac:dyDescent="0.25">
      <c r="E209" s="16"/>
      <c r="I209" s="85"/>
      <c r="J209" s="85"/>
      <c r="K209" s="85"/>
      <c r="L209" s="85"/>
      <c r="M209" s="85"/>
      <c r="N209" s="85"/>
    </row>
    <row r="210" spans="5:14" s="9" customFormat="1" x14ac:dyDescent="0.25">
      <c r="E210" s="16"/>
      <c r="I210" s="85"/>
      <c r="J210" s="85"/>
      <c r="K210" s="85"/>
      <c r="L210" s="85"/>
      <c r="M210" s="85"/>
      <c r="N210" s="85"/>
    </row>
    <row r="211" spans="5:14" s="9" customFormat="1" x14ac:dyDescent="0.25">
      <c r="E211" s="16"/>
      <c r="I211" s="85"/>
      <c r="J211" s="85"/>
      <c r="K211" s="85"/>
      <c r="L211" s="85"/>
      <c r="M211" s="85"/>
      <c r="N211" s="85"/>
    </row>
    <row r="212" spans="5:14" s="9" customFormat="1" x14ac:dyDescent="0.25">
      <c r="E212" s="16"/>
      <c r="I212" s="85"/>
      <c r="J212" s="85"/>
      <c r="K212" s="85"/>
      <c r="L212" s="85"/>
      <c r="M212" s="85"/>
      <c r="N212" s="85"/>
    </row>
    <row r="213" spans="5:14" s="9" customFormat="1" x14ac:dyDescent="0.25">
      <c r="E213" s="16"/>
      <c r="I213" s="85"/>
      <c r="J213" s="85"/>
      <c r="K213" s="85"/>
      <c r="L213" s="85"/>
      <c r="M213" s="85"/>
      <c r="N213" s="85"/>
    </row>
    <row r="214" spans="5:14" s="9" customFormat="1" x14ac:dyDescent="0.25">
      <c r="E214" s="16"/>
      <c r="I214" s="85"/>
      <c r="J214" s="85"/>
      <c r="K214" s="85"/>
      <c r="L214" s="85"/>
      <c r="M214" s="85"/>
      <c r="N214" s="85"/>
    </row>
    <row r="215" spans="5:14" s="9" customFormat="1" x14ac:dyDescent="0.25">
      <c r="E215" s="16"/>
      <c r="I215" s="85"/>
      <c r="J215" s="85"/>
      <c r="K215" s="85"/>
      <c r="L215" s="85"/>
      <c r="M215" s="85"/>
      <c r="N215" s="85"/>
    </row>
    <row r="216" spans="5:14" s="9" customFormat="1" x14ac:dyDescent="0.25">
      <c r="E216" s="16"/>
      <c r="I216" s="85"/>
      <c r="J216" s="85"/>
      <c r="K216" s="85"/>
      <c r="L216" s="85"/>
      <c r="M216" s="85"/>
      <c r="N216" s="85"/>
    </row>
    <row r="217" spans="5:14" s="9" customFormat="1" x14ac:dyDescent="0.25">
      <c r="E217" s="16"/>
      <c r="I217" s="85"/>
      <c r="J217" s="85"/>
      <c r="K217" s="85"/>
      <c r="L217" s="85"/>
      <c r="M217" s="85"/>
      <c r="N217" s="85"/>
    </row>
    <row r="218" spans="5:14" s="9" customFormat="1" x14ac:dyDescent="0.25">
      <c r="E218" s="16"/>
      <c r="I218" s="85"/>
      <c r="J218" s="85"/>
      <c r="K218" s="85"/>
      <c r="L218" s="85"/>
      <c r="M218" s="85"/>
      <c r="N218" s="85"/>
    </row>
    <row r="219" spans="5:14" s="9" customFormat="1" x14ac:dyDescent="0.25">
      <c r="E219" s="16"/>
      <c r="I219" s="85"/>
      <c r="J219" s="85"/>
      <c r="K219" s="85"/>
      <c r="L219" s="85"/>
      <c r="M219" s="85"/>
      <c r="N219" s="85"/>
    </row>
    <row r="220" spans="5:14" s="9" customFormat="1" x14ac:dyDescent="0.25">
      <c r="E220" s="16"/>
      <c r="I220" s="85"/>
      <c r="J220" s="85"/>
      <c r="K220" s="85"/>
      <c r="L220" s="85"/>
      <c r="M220" s="85"/>
      <c r="N220" s="85"/>
    </row>
    <row r="221" spans="5:14" s="9" customFormat="1" x14ac:dyDescent="0.25">
      <c r="E221" s="16"/>
      <c r="I221" s="85"/>
      <c r="J221" s="85"/>
      <c r="K221" s="85"/>
      <c r="L221" s="85"/>
      <c r="M221" s="85"/>
      <c r="N221" s="85"/>
    </row>
    <row r="222" spans="5:14" s="9" customFormat="1" x14ac:dyDescent="0.25">
      <c r="E222" s="16"/>
      <c r="I222" s="85"/>
      <c r="J222" s="85"/>
      <c r="K222" s="85"/>
      <c r="L222" s="85"/>
      <c r="M222" s="85"/>
      <c r="N222" s="85"/>
    </row>
    <row r="223" spans="5:14" s="9" customFormat="1" x14ac:dyDescent="0.25">
      <c r="E223" s="16"/>
      <c r="I223" s="85"/>
      <c r="J223" s="85"/>
      <c r="K223" s="85"/>
      <c r="L223" s="85"/>
      <c r="M223" s="85"/>
      <c r="N223" s="85"/>
    </row>
    <row r="224" spans="5:14" s="9" customFormat="1" x14ac:dyDescent="0.25">
      <c r="E224" s="16"/>
      <c r="I224" s="85"/>
      <c r="J224" s="85"/>
      <c r="K224" s="85"/>
      <c r="L224" s="85"/>
      <c r="M224" s="85"/>
      <c r="N224" s="85"/>
    </row>
    <row r="225" spans="5:14" s="9" customFormat="1" x14ac:dyDescent="0.25">
      <c r="E225" s="16"/>
      <c r="I225" s="85"/>
      <c r="J225" s="85"/>
      <c r="K225" s="85"/>
      <c r="L225" s="85"/>
      <c r="M225" s="85"/>
      <c r="N225" s="85"/>
    </row>
    <row r="226" spans="5:14" s="9" customFormat="1" x14ac:dyDescent="0.25">
      <c r="E226" s="16"/>
      <c r="I226" s="85"/>
      <c r="J226" s="85"/>
      <c r="K226" s="85"/>
      <c r="L226" s="85"/>
      <c r="M226" s="85"/>
      <c r="N226" s="85"/>
    </row>
    <row r="227" spans="5:14" s="9" customFormat="1" x14ac:dyDescent="0.25">
      <c r="E227" s="16"/>
      <c r="I227" s="85"/>
      <c r="J227" s="85"/>
      <c r="K227" s="85"/>
      <c r="L227" s="85"/>
      <c r="M227" s="85"/>
      <c r="N227" s="85"/>
    </row>
    <row r="228" spans="5:14" s="9" customFormat="1" x14ac:dyDescent="0.25">
      <c r="E228" s="16"/>
      <c r="I228" s="85"/>
      <c r="J228" s="85"/>
      <c r="K228" s="85"/>
      <c r="L228" s="85"/>
      <c r="M228" s="85"/>
      <c r="N228" s="85"/>
    </row>
    <row r="229" spans="5:14" s="9" customFormat="1" x14ac:dyDescent="0.25">
      <c r="E229" s="16"/>
      <c r="I229" s="85"/>
      <c r="J229" s="85"/>
      <c r="K229" s="85"/>
      <c r="L229" s="85"/>
      <c r="M229" s="85"/>
      <c r="N229" s="85"/>
    </row>
    <row r="230" spans="5:14" s="9" customFormat="1" x14ac:dyDescent="0.25">
      <c r="E230" s="16"/>
      <c r="I230" s="85"/>
      <c r="J230" s="85"/>
      <c r="K230" s="85"/>
      <c r="L230" s="85"/>
      <c r="M230" s="85"/>
      <c r="N230" s="85"/>
    </row>
    <row r="231" spans="5:14" s="9" customFormat="1" x14ac:dyDescent="0.25">
      <c r="E231" s="16"/>
      <c r="I231" s="85"/>
      <c r="J231" s="85"/>
      <c r="K231" s="85"/>
      <c r="L231" s="85"/>
      <c r="M231" s="85"/>
      <c r="N231" s="85"/>
    </row>
    <row r="232" spans="5:14" s="9" customFormat="1" x14ac:dyDescent="0.25">
      <c r="E232" s="16"/>
      <c r="I232" s="85"/>
      <c r="J232" s="85"/>
      <c r="K232" s="85"/>
      <c r="L232" s="85"/>
      <c r="M232" s="85"/>
      <c r="N232" s="85"/>
    </row>
    <row r="233" spans="5:14" s="9" customFormat="1" x14ac:dyDescent="0.25">
      <c r="E233" s="16"/>
      <c r="I233" s="85"/>
      <c r="J233" s="85"/>
      <c r="K233" s="85"/>
      <c r="L233" s="85"/>
      <c r="M233" s="85"/>
      <c r="N233" s="85"/>
    </row>
    <row r="234" spans="5:14" s="9" customFormat="1" x14ac:dyDescent="0.25">
      <c r="E234" s="16"/>
      <c r="I234" s="85"/>
      <c r="J234" s="85"/>
      <c r="K234" s="85"/>
      <c r="L234" s="85"/>
      <c r="M234" s="85"/>
      <c r="N234" s="85"/>
    </row>
    <row r="235" spans="5:14" s="9" customFormat="1" x14ac:dyDescent="0.25">
      <c r="E235" s="16"/>
      <c r="I235" s="85"/>
      <c r="J235" s="85"/>
      <c r="K235" s="85"/>
      <c r="L235" s="85"/>
      <c r="M235" s="85"/>
      <c r="N235" s="85"/>
    </row>
    <row r="236" spans="5:14" s="9" customFormat="1" x14ac:dyDescent="0.25">
      <c r="E236" s="16"/>
      <c r="I236" s="85"/>
      <c r="J236" s="85"/>
      <c r="K236" s="85"/>
      <c r="L236" s="85"/>
      <c r="M236" s="85"/>
      <c r="N236" s="85"/>
    </row>
    <row r="237" spans="5:14" s="9" customFormat="1" x14ac:dyDescent="0.25">
      <c r="E237" s="16"/>
      <c r="I237" s="85"/>
      <c r="J237" s="85"/>
      <c r="K237" s="85"/>
      <c r="L237" s="85"/>
      <c r="M237" s="85"/>
      <c r="N237" s="85"/>
    </row>
    <row r="238" spans="5:14" s="9" customFormat="1" x14ac:dyDescent="0.25">
      <c r="E238" s="16"/>
      <c r="I238" s="85"/>
      <c r="J238" s="85"/>
      <c r="K238" s="85"/>
      <c r="L238" s="85"/>
      <c r="M238" s="85"/>
      <c r="N238" s="85"/>
    </row>
    <row r="239" spans="5:14" s="9" customFormat="1" x14ac:dyDescent="0.25">
      <c r="E239" s="16"/>
      <c r="I239" s="85"/>
      <c r="J239" s="85"/>
      <c r="K239" s="85"/>
      <c r="L239" s="85"/>
      <c r="M239" s="85"/>
      <c r="N239" s="85"/>
    </row>
    <row r="240" spans="5:14" s="9" customFormat="1" x14ac:dyDescent="0.25">
      <c r="E240" s="16"/>
      <c r="I240" s="85"/>
      <c r="J240" s="85"/>
      <c r="K240" s="85"/>
      <c r="L240" s="85"/>
      <c r="M240" s="85"/>
      <c r="N240" s="85"/>
    </row>
    <row r="241" spans="5:14" s="9" customFormat="1" x14ac:dyDescent="0.25">
      <c r="E241" s="16"/>
      <c r="I241" s="85"/>
      <c r="J241" s="85"/>
      <c r="K241" s="85"/>
      <c r="L241" s="85"/>
      <c r="M241" s="85"/>
      <c r="N241" s="85"/>
    </row>
    <row r="242" spans="5:14" s="9" customFormat="1" x14ac:dyDescent="0.25">
      <c r="E242" s="16"/>
      <c r="I242" s="85"/>
      <c r="J242" s="85"/>
      <c r="K242" s="85"/>
      <c r="L242" s="85"/>
      <c r="M242" s="85"/>
      <c r="N242" s="85"/>
    </row>
    <row r="243" spans="5:14" s="9" customFormat="1" x14ac:dyDescent="0.25">
      <c r="E243" s="16"/>
      <c r="I243" s="85"/>
      <c r="J243" s="85"/>
      <c r="K243" s="85"/>
      <c r="L243" s="85"/>
      <c r="M243" s="85"/>
      <c r="N243" s="85"/>
    </row>
    <row r="244" spans="5:14" s="9" customFormat="1" x14ac:dyDescent="0.25">
      <c r="E244" s="16"/>
      <c r="I244" s="85"/>
      <c r="J244" s="85"/>
      <c r="K244" s="85"/>
      <c r="L244" s="85"/>
      <c r="M244" s="85"/>
      <c r="N244" s="85"/>
    </row>
    <row r="245" spans="5:14" s="9" customFormat="1" x14ac:dyDescent="0.25">
      <c r="E245" s="16"/>
      <c r="I245" s="85"/>
      <c r="J245" s="85"/>
      <c r="K245" s="85"/>
      <c r="L245" s="85"/>
      <c r="M245" s="85"/>
      <c r="N245" s="85"/>
    </row>
    <row r="246" spans="5:14" s="9" customFormat="1" x14ac:dyDescent="0.25">
      <c r="E246" s="16"/>
      <c r="I246" s="85"/>
      <c r="J246" s="85"/>
      <c r="K246" s="85"/>
      <c r="L246" s="85"/>
      <c r="M246" s="85"/>
      <c r="N246" s="85"/>
    </row>
    <row r="247" spans="5:14" s="9" customFormat="1" x14ac:dyDescent="0.25">
      <c r="E247" s="16"/>
      <c r="I247" s="85"/>
      <c r="J247" s="85"/>
      <c r="K247" s="85"/>
      <c r="L247" s="85"/>
      <c r="M247" s="85"/>
      <c r="N247" s="85"/>
    </row>
    <row r="248" spans="5:14" s="9" customFormat="1" x14ac:dyDescent="0.25">
      <c r="E248" s="16"/>
      <c r="I248" s="85"/>
      <c r="J248" s="85"/>
      <c r="K248" s="85"/>
      <c r="L248" s="85"/>
      <c r="M248" s="85"/>
      <c r="N248" s="85"/>
    </row>
    <row r="249" spans="5:14" s="9" customFormat="1" x14ac:dyDescent="0.25">
      <c r="E249" s="16"/>
      <c r="I249" s="85"/>
      <c r="J249" s="85"/>
      <c r="K249" s="85"/>
      <c r="L249" s="85"/>
      <c r="M249" s="85"/>
      <c r="N249" s="85"/>
    </row>
    <row r="250" spans="5:14" s="9" customFormat="1" x14ac:dyDescent="0.25">
      <c r="E250" s="16"/>
      <c r="I250" s="85"/>
      <c r="J250" s="85"/>
      <c r="K250" s="85"/>
      <c r="L250" s="85"/>
      <c r="M250" s="85"/>
      <c r="N250" s="85"/>
    </row>
    <row r="251" spans="5:14" s="9" customFormat="1" x14ac:dyDescent="0.25">
      <c r="E251" s="16"/>
      <c r="I251" s="85"/>
      <c r="J251" s="85"/>
      <c r="K251" s="85"/>
      <c r="L251" s="85"/>
      <c r="M251" s="85"/>
      <c r="N251" s="85"/>
    </row>
    <row r="252" spans="5:14" s="9" customFormat="1" x14ac:dyDescent="0.25">
      <c r="E252" s="16"/>
      <c r="I252" s="85"/>
      <c r="J252" s="85"/>
      <c r="K252" s="85"/>
      <c r="L252" s="85"/>
      <c r="M252" s="85"/>
      <c r="N252" s="85"/>
    </row>
    <row r="253" spans="5:14" s="9" customFormat="1" x14ac:dyDescent="0.25">
      <c r="E253" s="16"/>
      <c r="I253" s="85"/>
      <c r="J253" s="85"/>
      <c r="K253" s="85"/>
      <c r="L253" s="85"/>
      <c r="M253" s="85"/>
      <c r="N253" s="85"/>
    </row>
    <row r="254" spans="5:14" s="9" customFormat="1" x14ac:dyDescent="0.25">
      <c r="E254" s="16"/>
      <c r="I254" s="85"/>
      <c r="J254" s="85"/>
      <c r="K254" s="85"/>
      <c r="L254" s="85"/>
      <c r="M254" s="85"/>
      <c r="N254" s="85"/>
    </row>
    <row r="255" spans="5:14" s="9" customFormat="1" x14ac:dyDescent="0.25">
      <c r="E255" s="16"/>
      <c r="I255" s="85"/>
      <c r="J255" s="85"/>
      <c r="K255" s="85"/>
      <c r="L255" s="85"/>
      <c r="M255" s="85"/>
      <c r="N255" s="85"/>
    </row>
    <row r="256" spans="5:14" s="9" customFormat="1" x14ac:dyDescent="0.25">
      <c r="E256" s="16"/>
      <c r="I256" s="85"/>
      <c r="J256" s="85"/>
      <c r="K256" s="85"/>
      <c r="L256" s="85"/>
      <c r="M256" s="85"/>
      <c r="N256" s="85"/>
    </row>
    <row r="257" spans="5:14" s="9" customFormat="1" x14ac:dyDescent="0.25">
      <c r="E257" s="16"/>
      <c r="I257" s="85"/>
      <c r="J257" s="85"/>
      <c r="K257" s="85"/>
      <c r="L257" s="85"/>
      <c r="M257" s="85"/>
      <c r="N257" s="85"/>
    </row>
    <row r="258" spans="5:14" s="9" customFormat="1" x14ac:dyDescent="0.25">
      <c r="E258" s="16"/>
      <c r="I258" s="85"/>
      <c r="J258" s="85"/>
      <c r="K258" s="85"/>
      <c r="L258" s="85"/>
      <c r="M258" s="85"/>
      <c r="N258" s="85"/>
    </row>
    <row r="259" spans="5:14" s="9" customFormat="1" x14ac:dyDescent="0.25">
      <c r="E259" s="16"/>
      <c r="I259" s="85"/>
      <c r="J259" s="85"/>
      <c r="K259" s="85"/>
      <c r="L259" s="85"/>
      <c r="M259" s="85"/>
      <c r="N259" s="85"/>
    </row>
    <row r="260" spans="5:14" s="9" customFormat="1" x14ac:dyDescent="0.25">
      <c r="E260" s="16"/>
      <c r="I260" s="85"/>
      <c r="J260" s="85"/>
      <c r="K260" s="85"/>
      <c r="L260" s="85"/>
      <c r="M260" s="85"/>
      <c r="N260" s="85"/>
    </row>
    <row r="261" spans="5:14" s="9" customFormat="1" x14ac:dyDescent="0.25">
      <c r="E261" s="16"/>
      <c r="I261" s="85"/>
      <c r="J261" s="85"/>
      <c r="K261" s="85"/>
      <c r="L261" s="85"/>
      <c r="M261" s="85"/>
      <c r="N261" s="85"/>
    </row>
    <row r="262" spans="5:14" s="9" customFormat="1" x14ac:dyDescent="0.25">
      <c r="E262" s="16"/>
      <c r="I262" s="85"/>
      <c r="J262" s="85"/>
      <c r="K262" s="85"/>
      <c r="L262" s="85"/>
      <c r="M262" s="85"/>
      <c r="N262" s="85"/>
    </row>
    <row r="263" spans="5:14" s="9" customFormat="1" x14ac:dyDescent="0.25">
      <c r="E263" s="16"/>
      <c r="I263" s="85"/>
      <c r="J263" s="85"/>
      <c r="K263" s="85"/>
      <c r="L263" s="85"/>
      <c r="M263" s="85"/>
      <c r="N263" s="85"/>
    </row>
    <row r="264" spans="5:14" s="9" customFormat="1" x14ac:dyDescent="0.25">
      <c r="E264" s="16"/>
      <c r="I264" s="85"/>
      <c r="J264" s="85"/>
      <c r="K264" s="85"/>
      <c r="L264" s="85"/>
      <c r="M264" s="85"/>
      <c r="N264" s="85"/>
    </row>
    <row r="265" spans="5:14" s="9" customFormat="1" x14ac:dyDescent="0.25">
      <c r="E265" s="16"/>
      <c r="I265" s="85"/>
      <c r="J265" s="85"/>
      <c r="K265" s="85"/>
      <c r="L265" s="85"/>
      <c r="M265" s="85"/>
      <c r="N265" s="85"/>
    </row>
    <row r="266" spans="5:14" s="9" customFormat="1" x14ac:dyDescent="0.25">
      <c r="E266" s="16"/>
      <c r="I266" s="85"/>
      <c r="J266" s="85"/>
      <c r="K266" s="85"/>
      <c r="L266" s="85"/>
      <c r="M266" s="85"/>
      <c r="N266" s="85"/>
    </row>
    <row r="267" spans="5:14" s="9" customFormat="1" x14ac:dyDescent="0.25">
      <c r="E267" s="16"/>
      <c r="I267" s="85"/>
      <c r="J267" s="85"/>
      <c r="K267" s="85"/>
      <c r="L267" s="85"/>
      <c r="M267" s="85"/>
      <c r="N267" s="85"/>
    </row>
    <row r="268" spans="5:14" s="9" customFormat="1" x14ac:dyDescent="0.25">
      <c r="E268" s="16"/>
      <c r="I268" s="85"/>
      <c r="J268" s="85"/>
      <c r="K268" s="85"/>
      <c r="L268" s="85"/>
      <c r="M268" s="85"/>
      <c r="N268" s="85"/>
    </row>
    <row r="269" spans="5:14" s="9" customFormat="1" x14ac:dyDescent="0.25">
      <c r="E269" s="16"/>
      <c r="I269" s="85"/>
      <c r="J269" s="85"/>
      <c r="K269" s="85"/>
      <c r="L269" s="85"/>
      <c r="M269" s="85"/>
      <c r="N269" s="85"/>
    </row>
    <row r="270" spans="5:14" s="9" customFormat="1" x14ac:dyDescent="0.25">
      <c r="E270" s="16"/>
      <c r="I270" s="85"/>
      <c r="J270" s="85"/>
      <c r="K270" s="85"/>
      <c r="L270" s="85"/>
      <c r="M270" s="85"/>
      <c r="N270" s="85"/>
    </row>
    <row r="271" spans="5:14" s="9" customFormat="1" x14ac:dyDescent="0.25">
      <c r="E271" s="16"/>
      <c r="I271" s="85"/>
      <c r="J271" s="85"/>
      <c r="K271" s="85"/>
      <c r="L271" s="85"/>
      <c r="M271" s="85"/>
      <c r="N271" s="85"/>
    </row>
    <row r="272" spans="5:14" s="9" customFormat="1" x14ac:dyDescent="0.25">
      <c r="E272" s="16"/>
      <c r="I272" s="85"/>
      <c r="J272" s="85"/>
      <c r="K272" s="85"/>
      <c r="L272" s="85"/>
      <c r="M272" s="85"/>
      <c r="N272" s="85"/>
    </row>
    <row r="273" spans="5:14" s="9" customFormat="1" x14ac:dyDescent="0.25">
      <c r="E273" s="16"/>
      <c r="I273" s="85"/>
      <c r="J273" s="85"/>
      <c r="K273" s="85"/>
      <c r="L273" s="85"/>
      <c r="M273" s="85"/>
      <c r="N273" s="85"/>
    </row>
    <row r="274" spans="5:14" s="9" customFormat="1" x14ac:dyDescent="0.25">
      <c r="E274" s="16"/>
      <c r="I274" s="85"/>
      <c r="J274" s="85"/>
      <c r="K274" s="85"/>
      <c r="L274" s="85"/>
      <c r="M274" s="85"/>
      <c r="N274" s="85"/>
    </row>
    <row r="275" spans="5:14" s="9" customFormat="1" x14ac:dyDescent="0.25">
      <c r="E275" s="16"/>
      <c r="I275" s="85"/>
      <c r="J275" s="85"/>
      <c r="K275" s="85"/>
      <c r="L275" s="85"/>
      <c r="M275" s="85"/>
      <c r="N275" s="85"/>
    </row>
    <row r="276" spans="5:14" s="9" customFormat="1" x14ac:dyDescent="0.25">
      <c r="E276" s="16"/>
      <c r="I276" s="85"/>
      <c r="J276" s="85"/>
      <c r="K276" s="85"/>
      <c r="L276" s="85"/>
      <c r="M276" s="85"/>
      <c r="N276" s="85"/>
    </row>
    <row r="277" spans="5:14" s="9" customFormat="1" x14ac:dyDescent="0.25">
      <c r="E277" s="16"/>
      <c r="I277" s="85"/>
      <c r="J277" s="85"/>
      <c r="K277" s="85"/>
      <c r="L277" s="85"/>
      <c r="M277" s="85"/>
      <c r="N277" s="85"/>
    </row>
    <row r="278" spans="5:14" s="9" customFormat="1" x14ac:dyDescent="0.25">
      <c r="E278" s="16"/>
      <c r="I278" s="85"/>
      <c r="J278" s="85"/>
      <c r="K278" s="85"/>
      <c r="L278" s="85"/>
      <c r="M278" s="85"/>
      <c r="N278" s="85"/>
    </row>
    <row r="279" spans="5:14" s="9" customFormat="1" x14ac:dyDescent="0.25">
      <c r="E279" s="16"/>
      <c r="I279" s="85"/>
      <c r="J279" s="85"/>
      <c r="K279" s="85"/>
      <c r="L279" s="85"/>
      <c r="M279" s="85"/>
      <c r="N279" s="85"/>
    </row>
    <row r="280" spans="5:14" s="9" customFormat="1" x14ac:dyDescent="0.25">
      <c r="E280" s="16"/>
      <c r="I280" s="85"/>
      <c r="J280" s="85"/>
      <c r="K280" s="85"/>
      <c r="L280" s="85"/>
      <c r="M280" s="85"/>
      <c r="N280" s="85"/>
    </row>
    <row r="281" spans="5:14" s="9" customFormat="1" x14ac:dyDescent="0.25">
      <c r="E281" s="16"/>
      <c r="I281" s="85"/>
      <c r="J281" s="85"/>
      <c r="K281" s="85"/>
      <c r="L281" s="85"/>
      <c r="M281" s="85"/>
      <c r="N281" s="85"/>
    </row>
    <row r="282" spans="5:14" s="9" customFormat="1" x14ac:dyDescent="0.25">
      <c r="E282" s="16"/>
      <c r="I282" s="85"/>
      <c r="J282" s="85"/>
      <c r="K282" s="85"/>
      <c r="L282" s="85"/>
      <c r="M282" s="85"/>
      <c r="N282" s="85"/>
    </row>
    <row r="283" spans="5:14" s="9" customFormat="1" x14ac:dyDescent="0.25">
      <c r="E283" s="16"/>
      <c r="I283" s="85"/>
      <c r="J283" s="85"/>
      <c r="K283" s="85"/>
      <c r="L283" s="85"/>
      <c r="M283" s="85"/>
      <c r="N283" s="85"/>
    </row>
    <row r="284" spans="5:14" s="9" customFormat="1" x14ac:dyDescent="0.25">
      <c r="E284" s="16"/>
      <c r="I284" s="85"/>
      <c r="J284" s="85"/>
      <c r="K284" s="85"/>
      <c r="L284" s="85"/>
      <c r="M284" s="85"/>
      <c r="N284" s="85"/>
    </row>
    <row r="285" spans="5:14" s="9" customFormat="1" x14ac:dyDescent="0.25">
      <c r="E285" s="16"/>
      <c r="I285" s="85"/>
      <c r="J285" s="85"/>
      <c r="K285" s="85"/>
      <c r="L285" s="85"/>
      <c r="M285" s="85"/>
      <c r="N285" s="85"/>
    </row>
    <row r="286" spans="5:14" s="9" customFormat="1" x14ac:dyDescent="0.25">
      <c r="E286" s="16"/>
      <c r="I286" s="85"/>
      <c r="J286" s="85"/>
      <c r="K286" s="85"/>
      <c r="L286" s="85"/>
      <c r="M286" s="85"/>
      <c r="N286" s="85"/>
    </row>
    <row r="287" spans="5:14" s="9" customFormat="1" x14ac:dyDescent="0.25">
      <c r="E287" s="16"/>
      <c r="I287" s="85"/>
      <c r="J287" s="85"/>
      <c r="K287" s="85"/>
      <c r="L287" s="85"/>
      <c r="M287" s="85"/>
      <c r="N287" s="85"/>
    </row>
    <row r="288" spans="5:14" s="9" customFormat="1" x14ac:dyDescent="0.25">
      <c r="E288" s="16"/>
      <c r="I288" s="85"/>
      <c r="J288" s="85"/>
      <c r="K288" s="85"/>
      <c r="L288" s="85"/>
      <c r="M288" s="85"/>
      <c r="N288" s="85"/>
    </row>
    <row r="289" spans="5:14" s="9" customFormat="1" x14ac:dyDescent="0.25">
      <c r="E289" s="16"/>
      <c r="I289" s="85"/>
      <c r="J289" s="85"/>
      <c r="K289" s="85"/>
      <c r="L289" s="85"/>
      <c r="M289" s="85"/>
      <c r="N289" s="85"/>
    </row>
    <row r="290" spans="5:14" s="9" customFormat="1" x14ac:dyDescent="0.25">
      <c r="E290" s="16"/>
      <c r="I290" s="85"/>
      <c r="J290" s="85"/>
      <c r="K290" s="85"/>
      <c r="L290" s="85"/>
      <c r="M290" s="85"/>
      <c r="N290" s="85"/>
    </row>
    <row r="291" spans="5:14" s="9" customFormat="1" x14ac:dyDescent="0.25">
      <c r="E291" s="16"/>
      <c r="I291" s="85"/>
      <c r="J291" s="85"/>
      <c r="K291" s="85"/>
      <c r="L291" s="85"/>
      <c r="M291" s="85"/>
      <c r="N291" s="85"/>
    </row>
    <row r="292" spans="5:14" s="9" customFormat="1" x14ac:dyDescent="0.25">
      <c r="E292" s="16"/>
      <c r="I292" s="85"/>
      <c r="J292" s="85"/>
      <c r="K292" s="85"/>
      <c r="L292" s="85"/>
      <c r="M292" s="85"/>
      <c r="N292" s="85"/>
    </row>
    <row r="293" spans="5:14" s="9" customFormat="1" x14ac:dyDescent="0.25">
      <c r="E293" s="16"/>
      <c r="I293" s="85"/>
      <c r="J293" s="85"/>
      <c r="K293" s="85"/>
      <c r="L293" s="85"/>
      <c r="M293" s="85"/>
      <c r="N293" s="85"/>
    </row>
    <row r="294" spans="5:14" s="9" customFormat="1" x14ac:dyDescent="0.25">
      <c r="E294" s="16"/>
      <c r="I294" s="85"/>
      <c r="J294" s="85"/>
      <c r="K294" s="85"/>
      <c r="L294" s="85"/>
      <c r="M294" s="85"/>
      <c r="N294" s="85"/>
    </row>
    <row r="295" spans="5:14" s="9" customFormat="1" x14ac:dyDescent="0.25">
      <c r="E295" s="16"/>
      <c r="I295" s="85"/>
      <c r="J295" s="85"/>
      <c r="K295" s="85"/>
      <c r="L295" s="85"/>
      <c r="M295" s="85"/>
      <c r="N295" s="85"/>
    </row>
    <row r="296" spans="5:14" s="9" customFormat="1" x14ac:dyDescent="0.25">
      <c r="E296" s="16"/>
      <c r="I296" s="85"/>
      <c r="J296" s="85"/>
      <c r="K296" s="85"/>
      <c r="L296" s="85"/>
      <c r="M296" s="85"/>
      <c r="N296" s="85"/>
    </row>
    <row r="297" spans="5:14" s="9" customFormat="1" x14ac:dyDescent="0.25">
      <c r="E297" s="16"/>
      <c r="I297" s="85"/>
      <c r="J297" s="85"/>
      <c r="K297" s="85"/>
      <c r="L297" s="85"/>
      <c r="M297" s="85"/>
      <c r="N297" s="85"/>
    </row>
    <row r="298" spans="5:14" s="9" customFormat="1" x14ac:dyDescent="0.25">
      <c r="E298" s="16"/>
      <c r="I298" s="85"/>
      <c r="J298" s="85"/>
      <c r="K298" s="85"/>
      <c r="L298" s="85"/>
      <c r="M298" s="85"/>
      <c r="N298" s="85"/>
    </row>
    <row r="299" spans="5:14" s="9" customFormat="1" x14ac:dyDescent="0.25">
      <c r="E299" s="16"/>
      <c r="I299" s="85"/>
      <c r="J299" s="85"/>
      <c r="K299" s="85"/>
      <c r="L299" s="85"/>
      <c r="M299" s="85"/>
      <c r="N299" s="85"/>
    </row>
    <row r="300" spans="5:14" s="9" customFormat="1" x14ac:dyDescent="0.25">
      <c r="E300" s="16"/>
      <c r="I300" s="85"/>
      <c r="J300" s="85"/>
      <c r="K300" s="85"/>
      <c r="L300" s="85"/>
      <c r="M300" s="85"/>
      <c r="N300" s="85"/>
    </row>
    <row r="301" spans="5:14" s="9" customFormat="1" x14ac:dyDescent="0.25">
      <c r="E301" s="16"/>
      <c r="I301" s="85"/>
      <c r="J301" s="85"/>
      <c r="K301" s="85"/>
      <c r="L301" s="85"/>
      <c r="M301" s="85"/>
      <c r="N301" s="85"/>
    </row>
    <row r="302" spans="5:14" s="9" customFormat="1" x14ac:dyDescent="0.25">
      <c r="E302" s="16"/>
      <c r="I302" s="85"/>
      <c r="J302" s="85"/>
      <c r="K302" s="85"/>
      <c r="L302" s="85"/>
      <c r="M302" s="85"/>
      <c r="N302" s="85"/>
    </row>
    <row r="303" spans="5:14" s="9" customFormat="1" x14ac:dyDescent="0.25">
      <c r="E303" s="16"/>
      <c r="I303" s="85"/>
      <c r="J303" s="85"/>
      <c r="K303" s="85"/>
      <c r="L303" s="85"/>
      <c r="M303" s="85"/>
      <c r="N303" s="85"/>
    </row>
    <row r="304" spans="5:14" s="9" customFormat="1" x14ac:dyDescent="0.25">
      <c r="E304" s="16"/>
      <c r="I304" s="85"/>
      <c r="J304" s="85"/>
      <c r="K304" s="85"/>
      <c r="L304" s="85"/>
      <c r="M304" s="85"/>
      <c r="N304" s="85"/>
    </row>
    <row r="305" spans="5:14" s="9" customFormat="1" x14ac:dyDescent="0.25">
      <c r="E305" s="16"/>
      <c r="I305" s="85"/>
      <c r="J305" s="85"/>
      <c r="K305" s="85"/>
      <c r="L305" s="85"/>
      <c r="M305" s="85"/>
      <c r="N305" s="85"/>
    </row>
    <row r="306" spans="5:14" s="9" customFormat="1" x14ac:dyDescent="0.25">
      <c r="E306" s="16"/>
      <c r="I306" s="85"/>
      <c r="J306" s="85"/>
      <c r="K306" s="85"/>
      <c r="L306" s="85"/>
      <c r="M306" s="85"/>
      <c r="N306" s="85"/>
    </row>
    <row r="307" spans="5:14" s="9" customFormat="1" x14ac:dyDescent="0.25">
      <c r="E307" s="16"/>
      <c r="I307" s="85"/>
      <c r="J307" s="85"/>
      <c r="K307" s="85"/>
      <c r="L307" s="85"/>
      <c r="M307" s="85"/>
      <c r="N307" s="85"/>
    </row>
    <row r="308" spans="5:14" s="9" customFormat="1" x14ac:dyDescent="0.25">
      <c r="E308" s="16"/>
      <c r="I308" s="85"/>
      <c r="J308" s="85"/>
      <c r="K308" s="85"/>
      <c r="L308" s="85"/>
      <c r="M308" s="85"/>
      <c r="N308" s="85"/>
    </row>
    <row r="309" spans="5:14" s="9" customFormat="1" x14ac:dyDescent="0.25">
      <c r="E309" s="16"/>
      <c r="I309" s="85"/>
      <c r="J309" s="85"/>
      <c r="K309" s="85"/>
      <c r="L309" s="85"/>
      <c r="M309" s="85"/>
      <c r="N309" s="85"/>
    </row>
    <row r="310" spans="5:14" s="9" customFormat="1" x14ac:dyDescent="0.25">
      <c r="E310" s="16"/>
      <c r="I310" s="85"/>
      <c r="J310" s="85"/>
      <c r="K310" s="85"/>
      <c r="L310" s="85"/>
      <c r="M310" s="85"/>
      <c r="N310" s="85"/>
    </row>
    <row r="311" spans="5:14" s="9" customFormat="1" x14ac:dyDescent="0.25">
      <c r="E311" s="16"/>
      <c r="I311" s="85"/>
      <c r="J311" s="85"/>
      <c r="K311" s="85"/>
      <c r="L311" s="85"/>
      <c r="M311" s="85"/>
      <c r="N311" s="85"/>
    </row>
    <row r="312" spans="5:14" s="9" customFormat="1" x14ac:dyDescent="0.25">
      <c r="E312" s="16"/>
      <c r="I312" s="85"/>
      <c r="J312" s="85"/>
      <c r="K312" s="85"/>
      <c r="L312" s="85"/>
      <c r="M312" s="85"/>
      <c r="N312" s="85"/>
    </row>
    <row r="313" spans="5:14" s="9" customFormat="1" x14ac:dyDescent="0.25">
      <c r="E313" s="16"/>
      <c r="I313" s="85"/>
      <c r="J313" s="85"/>
      <c r="K313" s="85"/>
      <c r="L313" s="85"/>
      <c r="M313" s="85"/>
      <c r="N313" s="85"/>
    </row>
    <row r="314" spans="5:14" s="9" customFormat="1" x14ac:dyDescent="0.25">
      <c r="E314" s="16"/>
      <c r="I314" s="85"/>
      <c r="J314" s="85"/>
      <c r="K314" s="85"/>
      <c r="L314" s="85"/>
      <c r="M314" s="85"/>
      <c r="N314" s="85"/>
    </row>
    <row r="315" spans="5:14" s="9" customFormat="1" x14ac:dyDescent="0.25">
      <c r="E315" s="16"/>
      <c r="I315" s="85"/>
      <c r="J315" s="85"/>
      <c r="K315" s="85"/>
      <c r="L315" s="85"/>
      <c r="M315" s="85"/>
      <c r="N315" s="85"/>
    </row>
    <row r="316" spans="5:14" s="9" customFormat="1" x14ac:dyDescent="0.25">
      <c r="E316" s="16"/>
      <c r="I316" s="85"/>
      <c r="J316" s="85"/>
      <c r="K316" s="85"/>
      <c r="L316" s="85"/>
      <c r="M316" s="85"/>
      <c r="N316" s="85"/>
    </row>
    <row r="317" spans="5:14" s="9" customFormat="1" x14ac:dyDescent="0.25">
      <c r="E317" s="16"/>
      <c r="I317" s="85"/>
      <c r="J317" s="85"/>
      <c r="K317" s="85"/>
      <c r="L317" s="85"/>
      <c r="M317" s="85"/>
      <c r="N317" s="85"/>
    </row>
    <row r="318" spans="5:14" s="9" customFormat="1" x14ac:dyDescent="0.25">
      <c r="E318" s="16"/>
      <c r="I318" s="85"/>
      <c r="J318" s="85"/>
      <c r="K318" s="85"/>
      <c r="L318" s="85"/>
      <c r="M318" s="85"/>
      <c r="N318" s="85"/>
    </row>
    <row r="319" spans="5:14" s="9" customFormat="1" x14ac:dyDescent="0.25">
      <c r="E319" s="16"/>
      <c r="I319" s="85"/>
      <c r="J319" s="85"/>
      <c r="K319" s="85"/>
      <c r="L319" s="85"/>
      <c r="M319" s="85"/>
      <c r="N319" s="85"/>
    </row>
    <row r="320" spans="5:14" s="9" customFormat="1" x14ac:dyDescent="0.25">
      <c r="E320" s="16"/>
      <c r="I320" s="85"/>
      <c r="J320" s="85"/>
      <c r="K320" s="85"/>
      <c r="L320" s="85"/>
      <c r="M320" s="85"/>
      <c r="N320" s="85"/>
    </row>
    <row r="321" spans="5:14" s="9" customFormat="1" x14ac:dyDescent="0.25">
      <c r="E321" s="16"/>
      <c r="I321" s="85"/>
      <c r="J321" s="85"/>
      <c r="K321" s="85"/>
      <c r="L321" s="85"/>
      <c r="M321" s="85"/>
      <c r="N321" s="85"/>
    </row>
    <row r="322" spans="5:14" s="9" customFormat="1" x14ac:dyDescent="0.25">
      <c r="E322" s="16"/>
      <c r="I322" s="85"/>
      <c r="J322" s="85"/>
      <c r="K322" s="85"/>
      <c r="L322" s="85"/>
      <c r="M322" s="85"/>
      <c r="N322" s="85"/>
    </row>
    <row r="323" spans="5:14" s="9" customFormat="1" x14ac:dyDescent="0.25">
      <c r="E323" s="16"/>
      <c r="I323" s="85"/>
      <c r="J323" s="85"/>
      <c r="K323" s="85"/>
      <c r="L323" s="85"/>
      <c r="M323" s="85"/>
      <c r="N323" s="85"/>
    </row>
    <row r="324" spans="5:14" s="9" customFormat="1" x14ac:dyDescent="0.25">
      <c r="E324" s="16"/>
      <c r="I324" s="85"/>
      <c r="J324" s="85"/>
      <c r="K324" s="85"/>
      <c r="L324" s="85"/>
      <c r="M324" s="85"/>
      <c r="N324" s="85"/>
    </row>
    <row r="325" spans="5:14" s="9" customFormat="1" x14ac:dyDescent="0.25">
      <c r="E325" s="16"/>
      <c r="I325" s="85"/>
      <c r="J325" s="85"/>
      <c r="K325" s="85"/>
      <c r="L325" s="85"/>
      <c r="M325" s="85"/>
      <c r="N325" s="85"/>
    </row>
    <row r="326" spans="5:14" s="9" customFormat="1" x14ac:dyDescent="0.25">
      <c r="E326" s="16"/>
      <c r="I326" s="85"/>
      <c r="J326" s="85"/>
      <c r="K326" s="85"/>
      <c r="L326" s="85"/>
      <c r="M326" s="85"/>
      <c r="N326" s="85"/>
    </row>
    <row r="327" spans="5:14" s="9" customFormat="1" x14ac:dyDescent="0.25">
      <c r="E327" s="16"/>
      <c r="I327" s="85"/>
      <c r="J327" s="85"/>
      <c r="K327" s="85"/>
      <c r="L327" s="85"/>
      <c r="M327" s="85"/>
      <c r="N327" s="85"/>
    </row>
    <row r="328" spans="5:14" s="9" customFormat="1" x14ac:dyDescent="0.25">
      <c r="E328" s="16"/>
      <c r="I328" s="85"/>
      <c r="J328" s="85"/>
      <c r="K328" s="85"/>
      <c r="L328" s="85"/>
      <c r="M328" s="85"/>
      <c r="N328" s="85"/>
    </row>
    <row r="329" spans="5:14" s="9" customFormat="1" x14ac:dyDescent="0.25">
      <c r="E329" s="16"/>
      <c r="I329" s="85"/>
      <c r="J329" s="85"/>
      <c r="K329" s="85"/>
      <c r="L329" s="85"/>
      <c r="M329" s="85"/>
      <c r="N329" s="85"/>
    </row>
    <row r="330" spans="5:14" s="9" customFormat="1" x14ac:dyDescent="0.25">
      <c r="E330" s="16"/>
      <c r="I330" s="85"/>
      <c r="J330" s="85"/>
      <c r="K330" s="85"/>
      <c r="L330" s="85"/>
      <c r="M330" s="85"/>
      <c r="N330" s="85"/>
    </row>
    <row r="331" spans="5:14" s="9" customFormat="1" x14ac:dyDescent="0.25">
      <c r="E331" s="16"/>
      <c r="I331" s="85"/>
      <c r="J331" s="85"/>
      <c r="K331" s="85"/>
      <c r="L331" s="85"/>
      <c r="M331" s="85"/>
      <c r="N331" s="85"/>
    </row>
    <row r="332" spans="5:14" s="9" customFormat="1" x14ac:dyDescent="0.25">
      <c r="E332" s="16"/>
      <c r="I332" s="85"/>
      <c r="J332" s="85"/>
      <c r="K332" s="85"/>
      <c r="L332" s="85"/>
      <c r="M332" s="85"/>
      <c r="N332" s="85"/>
    </row>
    <row r="333" spans="5:14" s="9" customFormat="1" x14ac:dyDescent="0.25">
      <c r="E333" s="16"/>
      <c r="I333" s="85"/>
      <c r="J333" s="85"/>
      <c r="K333" s="85"/>
      <c r="L333" s="85"/>
      <c r="M333" s="85"/>
      <c r="N333" s="85"/>
    </row>
    <row r="334" spans="5:14" s="9" customFormat="1" x14ac:dyDescent="0.25">
      <c r="E334" s="16"/>
      <c r="I334" s="85"/>
      <c r="J334" s="85"/>
      <c r="K334" s="85"/>
      <c r="L334" s="85"/>
      <c r="M334" s="85"/>
      <c r="N334" s="85"/>
    </row>
    <row r="335" spans="5:14" s="9" customFormat="1" x14ac:dyDescent="0.25">
      <c r="E335" s="16"/>
      <c r="I335" s="85"/>
      <c r="J335" s="85"/>
      <c r="K335" s="85"/>
      <c r="L335" s="85"/>
      <c r="M335" s="85"/>
      <c r="N335" s="85"/>
    </row>
    <row r="336" spans="5:14" s="9" customFormat="1" x14ac:dyDescent="0.25">
      <c r="E336" s="16"/>
      <c r="I336" s="85"/>
      <c r="J336" s="85"/>
      <c r="K336" s="85"/>
      <c r="L336" s="85"/>
      <c r="M336" s="85"/>
      <c r="N336" s="85"/>
    </row>
    <row r="337" spans="5:14" s="9" customFormat="1" x14ac:dyDescent="0.25">
      <c r="E337" s="16"/>
      <c r="I337" s="85"/>
      <c r="J337" s="85"/>
      <c r="K337" s="85"/>
      <c r="L337" s="85"/>
      <c r="M337" s="85"/>
      <c r="N337" s="85"/>
    </row>
    <row r="338" spans="5:14" s="9" customFormat="1" x14ac:dyDescent="0.25">
      <c r="E338" s="16"/>
      <c r="I338" s="85"/>
      <c r="J338" s="85"/>
      <c r="K338" s="85"/>
      <c r="L338" s="85"/>
      <c r="M338" s="85"/>
      <c r="N338" s="85"/>
    </row>
    <row r="339" spans="5:14" s="9" customFormat="1" x14ac:dyDescent="0.25">
      <c r="E339" s="16"/>
      <c r="I339" s="85"/>
      <c r="J339" s="85"/>
      <c r="K339" s="85"/>
      <c r="L339" s="85"/>
      <c r="M339" s="85"/>
      <c r="N339" s="85"/>
    </row>
    <row r="340" spans="5:14" s="9" customFormat="1" x14ac:dyDescent="0.25">
      <c r="E340" s="16"/>
      <c r="I340" s="85"/>
      <c r="J340" s="85"/>
      <c r="K340" s="85"/>
      <c r="L340" s="85"/>
      <c r="M340" s="85"/>
      <c r="N340" s="85"/>
    </row>
    <row r="341" spans="5:14" s="9" customFormat="1" x14ac:dyDescent="0.25">
      <c r="E341" s="16"/>
      <c r="I341" s="85"/>
      <c r="J341" s="85"/>
      <c r="K341" s="85"/>
      <c r="L341" s="85"/>
      <c r="M341" s="85"/>
      <c r="N341" s="85"/>
    </row>
    <row r="342" spans="5:14" s="9" customFormat="1" x14ac:dyDescent="0.25">
      <c r="E342" s="16"/>
      <c r="I342" s="85"/>
      <c r="J342" s="85"/>
      <c r="K342" s="85"/>
      <c r="L342" s="85"/>
      <c r="M342" s="85"/>
      <c r="N342" s="85"/>
    </row>
    <row r="343" spans="5:14" s="9" customFormat="1" x14ac:dyDescent="0.25">
      <c r="E343" s="16"/>
      <c r="I343" s="85"/>
      <c r="J343" s="85"/>
      <c r="K343" s="85"/>
      <c r="L343" s="85"/>
      <c r="M343" s="85"/>
      <c r="N343" s="85"/>
    </row>
    <row r="344" spans="5:14" s="9" customFormat="1" x14ac:dyDescent="0.25">
      <c r="E344" s="16"/>
      <c r="I344" s="85"/>
      <c r="J344" s="85"/>
      <c r="K344" s="85"/>
      <c r="L344" s="85"/>
      <c r="M344" s="85"/>
      <c r="N344" s="85"/>
    </row>
    <row r="345" spans="5:14" s="9" customFormat="1" x14ac:dyDescent="0.25">
      <c r="E345" s="16"/>
      <c r="I345" s="85"/>
      <c r="J345" s="85"/>
      <c r="K345" s="85"/>
      <c r="L345" s="85"/>
      <c r="M345" s="85"/>
      <c r="N345" s="85"/>
    </row>
    <row r="346" spans="5:14" s="9" customFormat="1" x14ac:dyDescent="0.25">
      <c r="E346" s="16"/>
      <c r="I346" s="85"/>
      <c r="J346" s="85"/>
      <c r="K346" s="85"/>
      <c r="L346" s="85"/>
      <c r="M346" s="85"/>
      <c r="N346" s="85"/>
    </row>
    <row r="347" spans="5:14" s="9" customFormat="1" x14ac:dyDescent="0.25">
      <c r="E347" s="16"/>
      <c r="I347" s="85"/>
      <c r="J347" s="85"/>
      <c r="K347" s="85"/>
      <c r="L347" s="85"/>
      <c r="M347" s="85"/>
      <c r="N347" s="85"/>
    </row>
    <row r="348" spans="5:14" s="9" customFormat="1" x14ac:dyDescent="0.25">
      <c r="E348" s="16"/>
      <c r="I348" s="85"/>
      <c r="J348" s="85"/>
      <c r="K348" s="85"/>
      <c r="L348" s="85"/>
      <c r="M348" s="85"/>
      <c r="N348" s="85"/>
    </row>
    <row r="349" spans="5:14" s="9" customFormat="1" x14ac:dyDescent="0.25">
      <c r="E349" s="16"/>
      <c r="I349" s="85"/>
      <c r="J349" s="85"/>
      <c r="K349" s="85"/>
      <c r="L349" s="85"/>
      <c r="M349" s="85"/>
      <c r="N349" s="85"/>
    </row>
    <row r="350" spans="5:14" s="9" customFormat="1" x14ac:dyDescent="0.25">
      <c r="E350" s="16"/>
      <c r="I350" s="85"/>
      <c r="J350" s="85"/>
      <c r="K350" s="85"/>
      <c r="L350" s="85"/>
      <c r="M350" s="85"/>
      <c r="N350" s="85"/>
    </row>
    <row r="351" spans="5:14" s="9" customFormat="1" x14ac:dyDescent="0.25">
      <c r="E351" s="16"/>
      <c r="I351" s="85"/>
      <c r="J351" s="85"/>
      <c r="K351" s="85"/>
      <c r="L351" s="85"/>
      <c r="M351" s="85"/>
      <c r="N351" s="85"/>
    </row>
    <row r="352" spans="5:14" s="9" customFormat="1" x14ac:dyDescent="0.25">
      <c r="E352" s="16"/>
      <c r="I352" s="85"/>
      <c r="J352" s="85"/>
      <c r="K352" s="85"/>
      <c r="L352" s="85"/>
      <c r="M352" s="85"/>
      <c r="N352" s="85"/>
    </row>
    <row r="353" spans="5:14" s="9" customFormat="1" x14ac:dyDescent="0.25">
      <c r="E353" s="16"/>
      <c r="I353" s="85"/>
      <c r="J353" s="85"/>
      <c r="K353" s="85"/>
      <c r="L353" s="85"/>
      <c r="M353" s="85"/>
      <c r="N353" s="85"/>
    </row>
    <row r="354" spans="5:14" s="9" customFormat="1" x14ac:dyDescent="0.25">
      <c r="E354" s="16"/>
      <c r="I354" s="85"/>
      <c r="J354" s="85"/>
      <c r="K354" s="85"/>
      <c r="L354" s="85"/>
      <c r="M354" s="85"/>
      <c r="N354" s="85"/>
    </row>
    <row r="355" spans="5:14" s="9" customFormat="1" x14ac:dyDescent="0.25">
      <c r="E355" s="16"/>
      <c r="I355" s="85"/>
      <c r="J355" s="85"/>
      <c r="K355" s="85"/>
      <c r="L355" s="85"/>
      <c r="M355" s="85"/>
      <c r="N355" s="85"/>
    </row>
    <row r="356" spans="5:14" s="9" customFormat="1" x14ac:dyDescent="0.25">
      <c r="E356" s="16"/>
      <c r="I356" s="85"/>
      <c r="J356" s="85"/>
      <c r="K356" s="85"/>
      <c r="L356" s="85"/>
      <c r="M356" s="85"/>
      <c r="N356" s="85"/>
    </row>
    <row r="357" spans="5:14" s="9" customFormat="1" x14ac:dyDescent="0.25">
      <c r="E357" s="16"/>
      <c r="I357" s="85"/>
      <c r="J357" s="85"/>
      <c r="K357" s="85"/>
      <c r="L357" s="85"/>
      <c r="M357" s="85"/>
      <c r="N357" s="85"/>
    </row>
    <row r="358" spans="5:14" s="9" customFormat="1" x14ac:dyDescent="0.25">
      <c r="E358" s="16"/>
      <c r="I358" s="85"/>
      <c r="J358" s="85"/>
      <c r="K358" s="85"/>
      <c r="L358" s="85"/>
      <c r="M358" s="85"/>
      <c r="N358" s="85"/>
    </row>
    <row r="359" spans="5:14" s="9" customFormat="1" x14ac:dyDescent="0.25">
      <c r="E359" s="16"/>
      <c r="I359" s="85"/>
      <c r="J359" s="85"/>
      <c r="K359" s="85"/>
      <c r="L359" s="85"/>
      <c r="M359" s="85"/>
      <c r="N359" s="85"/>
    </row>
    <row r="360" spans="5:14" s="9" customFormat="1" x14ac:dyDescent="0.25">
      <c r="E360" s="16"/>
      <c r="I360" s="85"/>
      <c r="J360" s="85"/>
      <c r="K360" s="85"/>
      <c r="L360" s="85"/>
      <c r="M360" s="85"/>
      <c r="N360" s="85"/>
    </row>
    <row r="361" spans="5:14" s="9" customFormat="1" x14ac:dyDescent="0.25">
      <c r="E361" s="16"/>
      <c r="I361" s="85"/>
      <c r="J361" s="85"/>
      <c r="K361" s="85"/>
      <c r="L361" s="85"/>
      <c r="M361" s="85"/>
      <c r="N361" s="85"/>
    </row>
    <row r="362" spans="5:14" s="9" customFormat="1" x14ac:dyDescent="0.25">
      <c r="E362" s="16"/>
      <c r="I362" s="85"/>
      <c r="J362" s="85"/>
      <c r="K362" s="85"/>
      <c r="L362" s="85"/>
      <c r="M362" s="85"/>
      <c r="N362" s="85"/>
    </row>
    <row r="363" spans="5:14" s="9" customFormat="1" x14ac:dyDescent="0.25">
      <c r="E363" s="16"/>
      <c r="I363" s="85"/>
      <c r="J363" s="85"/>
      <c r="K363" s="85"/>
      <c r="L363" s="85"/>
      <c r="M363" s="85"/>
      <c r="N363" s="85"/>
    </row>
    <row r="364" spans="5:14" s="9" customFormat="1" x14ac:dyDescent="0.25">
      <c r="E364" s="16"/>
      <c r="I364" s="85"/>
      <c r="J364" s="85"/>
      <c r="K364" s="85"/>
      <c r="L364" s="85"/>
      <c r="M364" s="85"/>
      <c r="N364" s="85"/>
    </row>
    <row r="365" spans="5:14" s="9" customFormat="1" x14ac:dyDescent="0.25">
      <c r="E365" s="16"/>
      <c r="I365" s="85"/>
      <c r="J365" s="85"/>
      <c r="K365" s="85"/>
      <c r="L365" s="85"/>
      <c r="M365" s="85"/>
      <c r="N365" s="85"/>
    </row>
    <row r="366" spans="5:14" s="9" customFormat="1" x14ac:dyDescent="0.25">
      <c r="E366" s="16"/>
      <c r="I366" s="85"/>
      <c r="J366" s="85"/>
      <c r="K366" s="85"/>
      <c r="L366" s="85"/>
      <c r="M366" s="85"/>
      <c r="N366" s="85"/>
    </row>
    <row r="367" spans="5:14" s="9" customFormat="1" x14ac:dyDescent="0.25">
      <c r="E367" s="16"/>
      <c r="I367" s="85"/>
      <c r="J367" s="85"/>
      <c r="K367" s="85"/>
      <c r="L367" s="85"/>
      <c r="M367" s="85"/>
      <c r="N367" s="85"/>
    </row>
    <row r="368" spans="5:14" s="9" customFormat="1" x14ac:dyDescent="0.25">
      <c r="E368" s="16"/>
      <c r="I368" s="85"/>
      <c r="J368" s="85"/>
      <c r="K368" s="85"/>
      <c r="L368" s="85"/>
      <c r="M368" s="85"/>
      <c r="N368" s="85"/>
    </row>
    <row r="369" spans="5:14" s="9" customFormat="1" x14ac:dyDescent="0.25">
      <c r="E369" s="16"/>
      <c r="I369" s="85"/>
      <c r="J369" s="85"/>
      <c r="K369" s="85"/>
      <c r="L369" s="85"/>
      <c r="M369" s="85"/>
      <c r="N369" s="85"/>
    </row>
    <row r="370" spans="5:14" s="9" customFormat="1" x14ac:dyDescent="0.25">
      <c r="E370" s="16"/>
      <c r="I370" s="85"/>
      <c r="J370" s="85"/>
      <c r="K370" s="85"/>
      <c r="L370" s="85"/>
      <c r="M370" s="85"/>
      <c r="N370" s="85"/>
    </row>
    <row r="371" spans="5:14" s="9" customFormat="1" x14ac:dyDescent="0.25">
      <c r="E371" s="16"/>
      <c r="I371" s="85"/>
      <c r="J371" s="85"/>
      <c r="K371" s="85"/>
      <c r="L371" s="85"/>
      <c r="M371" s="85"/>
      <c r="N371" s="85"/>
    </row>
    <row r="372" spans="5:14" s="9" customFormat="1" x14ac:dyDescent="0.25">
      <c r="E372" s="16"/>
      <c r="I372" s="85"/>
      <c r="J372" s="85"/>
      <c r="K372" s="85"/>
      <c r="L372" s="85"/>
      <c r="M372" s="85"/>
      <c r="N372" s="85"/>
    </row>
    <row r="373" spans="5:14" s="9" customFormat="1" x14ac:dyDescent="0.25">
      <c r="E373" s="16"/>
      <c r="I373" s="85"/>
      <c r="J373" s="85"/>
      <c r="K373" s="85"/>
      <c r="L373" s="85"/>
      <c r="M373" s="85"/>
      <c r="N373" s="85"/>
    </row>
    <row r="374" spans="5:14" s="9" customFormat="1" x14ac:dyDescent="0.25">
      <c r="E374" s="16"/>
      <c r="I374" s="85"/>
      <c r="J374" s="85"/>
      <c r="K374" s="85"/>
      <c r="L374" s="85"/>
      <c r="M374" s="85"/>
      <c r="N374" s="85"/>
    </row>
    <row r="375" spans="5:14" s="9" customFormat="1" x14ac:dyDescent="0.25">
      <c r="E375" s="16"/>
      <c r="I375" s="85"/>
      <c r="J375" s="85"/>
      <c r="K375" s="85"/>
      <c r="L375" s="85"/>
      <c r="M375" s="85"/>
      <c r="N375" s="85"/>
    </row>
    <row r="376" spans="5:14" s="9" customFormat="1" x14ac:dyDescent="0.25">
      <c r="E376" s="16"/>
      <c r="I376" s="85"/>
      <c r="J376" s="85"/>
      <c r="K376" s="85"/>
      <c r="L376" s="85"/>
      <c r="M376" s="85"/>
      <c r="N376" s="85"/>
    </row>
    <row r="377" spans="5:14" s="9" customFormat="1" x14ac:dyDescent="0.25">
      <c r="E377" s="16"/>
      <c r="I377" s="85"/>
      <c r="J377" s="85"/>
      <c r="K377" s="85"/>
      <c r="L377" s="85"/>
      <c r="M377" s="85"/>
      <c r="N377" s="85"/>
    </row>
    <row r="378" spans="5:14" s="9" customFormat="1" x14ac:dyDescent="0.25">
      <c r="E378" s="16"/>
      <c r="I378" s="85"/>
      <c r="J378" s="85"/>
      <c r="K378" s="85"/>
      <c r="L378" s="85"/>
      <c r="M378" s="85"/>
      <c r="N378" s="85"/>
    </row>
    <row r="379" spans="5:14" s="9" customFormat="1" x14ac:dyDescent="0.25">
      <c r="E379" s="16"/>
      <c r="I379" s="85"/>
      <c r="J379" s="85"/>
      <c r="K379" s="85"/>
      <c r="L379" s="85"/>
      <c r="M379" s="85"/>
      <c r="N379" s="85"/>
    </row>
    <row r="380" spans="5:14" s="9" customFormat="1" x14ac:dyDescent="0.25">
      <c r="E380" s="16"/>
      <c r="I380" s="85"/>
      <c r="J380" s="85"/>
      <c r="K380" s="85"/>
      <c r="L380" s="85"/>
      <c r="M380" s="85"/>
      <c r="N380" s="85"/>
    </row>
    <row r="381" spans="5:14" s="9" customFormat="1" x14ac:dyDescent="0.25">
      <c r="E381" s="16"/>
      <c r="I381" s="85"/>
      <c r="J381" s="85"/>
      <c r="K381" s="85"/>
      <c r="L381" s="85"/>
      <c r="M381" s="85"/>
      <c r="N381" s="85"/>
    </row>
    <row r="382" spans="5:14" s="9" customFormat="1" x14ac:dyDescent="0.25">
      <c r="E382" s="16"/>
      <c r="I382" s="85"/>
      <c r="J382" s="85"/>
      <c r="K382" s="85"/>
      <c r="L382" s="85"/>
      <c r="M382" s="85"/>
      <c r="N382" s="85"/>
    </row>
    <row r="383" spans="5:14" s="9" customFormat="1" x14ac:dyDescent="0.25">
      <c r="E383" s="16"/>
      <c r="I383" s="85"/>
      <c r="J383" s="85"/>
      <c r="K383" s="85"/>
      <c r="L383" s="85"/>
      <c r="M383" s="85"/>
      <c r="N383" s="85"/>
    </row>
    <row r="384" spans="5:14" s="9" customFormat="1" x14ac:dyDescent="0.25">
      <c r="E384" s="16"/>
      <c r="I384" s="85"/>
      <c r="J384" s="85"/>
      <c r="K384" s="85"/>
      <c r="L384" s="85"/>
      <c r="M384" s="85"/>
      <c r="N384" s="85"/>
    </row>
    <row r="385" spans="5:14" s="9" customFormat="1" x14ac:dyDescent="0.25">
      <c r="E385" s="16"/>
      <c r="I385" s="85"/>
      <c r="J385" s="85"/>
      <c r="K385" s="85"/>
      <c r="L385" s="85"/>
      <c r="M385" s="85"/>
      <c r="N385" s="85"/>
    </row>
    <row r="386" spans="5:14" s="9" customFormat="1" x14ac:dyDescent="0.25">
      <c r="E386" s="16"/>
      <c r="I386" s="85"/>
      <c r="J386" s="85"/>
      <c r="K386" s="85"/>
      <c r="L386" s="85"/>
      <c r="M386" s="85"/>
      <c r="N386" s="85"/>
    </row>
    <row r="387" spans="5:14" s="9" customFormat="1" x14ac:dyDescent="0.25">
      <c r="E387" s="16"/>
      <c r="I387" s="85"/>
      <c r="J387" s="85"/>
      <c r="K387" s="85"/>
      <c r="L387" s="85"/>
      <c r="M387" s="85"/>
      <c r="N387" s="85"/>
    </row>
    <row r="388" spans="5:14" s="9" customFormat="1" x14ac:dyDescent="0.25">
      <c r="E388" s="16"/>
      <c r="I388" s="85"/>
      <c r="J388" s="85"/>
      <c r="K388" s="85"/>
      <c r="L388" s="85"/>
      <c r="M388" s="85"/>
      <c r="N388" s="85"/>
    </row>
    <row r="389" spans="5:14" s="9" customFormat="1" x14ac:dyDescent="0.25">
      <c r="E389" s="16"/>
      <c r="I389" s="85"/>
      <c r="J389" s="85"/>
      <c r="K389" s="85"/>
      <c r="L389" s="85"/>
      <c r="M389" s="85"/>
      <c r="N389" s="85"/>
    </row>
    <row r="390" spans="5:14" s="9" customFormat="1" x14ac:dyDescent="0.25">
      <c r="E390" s="16"/>
      <c r="I390" s="85"/>
      <c r="J390" s="85"/>
      <c r="K390" s="85"/>
      <c r="L390" s="85"/>
      <c r="M390" s="85"/>
      <c r="N390" s="85"/>
    </row>
    <row r="391" spans="5:14" s="9" customFormat="1" x14ac:dyDescent="0.25">
      <c r="E391" s="16"/>
      <c r="I391" s="85"/>
      <c r="J391" s="85"/>
      <c r="K391" s="85"/>
      <c r="L391" s="85"/>
      <c r="M391" s="85"/>
      <c r="N391" s="85"/>
    </row>
    <row r="392" spans="5:14" s="9" customFormat="1" x14ac:dyDescent="0.25">
      <c r="E392" s="16"/>
      <c r="I392" s="85"/>
      <c r="J392" s="85"/>
      <c r="K392" s="85"/>
      <c r="L392" s="85"/>
      <c r="M392" s="85"/>
      <c r="N392" s="85"/>
    </row>
    <row r="393" spans="5:14" s="9" customFormat="1" x14ac:dyDescent="0.25">
      <c r="E393" s="16"/>
      <c r="I393" s="85"/>
      <c r="J393" s="85"/>
      <c r="K393" s="85"/>
      <c r="L393" s="85"/>
      <c r="M393" s="85"/>
      <c r="N393" s="85"/>
    </row>
    <row r="394" spans="5:14" s="9" customFormat="1" x14ac:dyDescent="0.25">
      <c r="E394" s="16"/>
      <c r="I394" s="85"/>
      <c r="J394" s="85"/>
      <c r="K394" s="85"/>
      <c r="L394" s="85"/>
      <c r="M394" s="85"/>
      <c r="N394" s="85"/>
    </row>
    <row r="395" spans="5:14" s="9" customFormat="1" x14ac:dyDescent="0.25">
      <c r="E395" s="16"/>
      <c r="I395" s="85"/>
      <c r="J395" s="85"/>
      <c r="K395" s="85"/>
      <c r="L395" s="85"/>
      <c r="M395" s="85"/>
      <c r="N395" s="85"/>
    </row>
    <row r="396" spans="5:14" s="9" customFormat="1" x14ac:dyDescent="0.25">
      <c r="E396" s="16"/>
      <c r="I396" s="85"/>
      <c r="J396" s="85"/>
      <c r="K396" s="85"/>
      <c r="L396" s="85"/>
      <c r="M396" s="85"/>
      <c r="N396" s="85"/>
    </row>
    <row r="397" spans="5:14" s="9" customFormat="1" x14ac:dyDescent="0.25">
      <c r="E397" s="16"/>
      <c r="I397" s="85"/>
      <c r="J397" s="85"/>
      <c r="K397" s="85"/>
      <c r="L397" s="85"/>
      <c r="M397" s="85"/>
      <c r="N397" s="85"/>
    </row>
    <row r="398" spans="5:14" s="9" customFormat="1" x14ac:dyDescent="0.25">
      <c r="E398" s="16"/>
      <c r="I398" s="85"/>
      <c r="J398" s="85"/>
      <c r="K398" s="85"/>
      <c r="L398" s="85"/>
      <c r="M398" s="85"/>
      <c r="N398" s="85"/>
    </row>
    <row r="399" spans="5:14" s="9" customFormat="1" x14ac:dyDescent="0.25">
      <c r="E399" s="16"/>
      <c r="I399" s="85"/>
      <c r="J399" s="85"/>
      <c r="K399" s="85"/>
      <c r="L399" s="85"/>
      <c r="M399" s="85"/>
      <c r="N399" s="85"/>
    </row>
    <row r="400" spans="5:14" s="9" customFormat="1" x14ac:dyDescent="0.25">
      <c r="E400" s="16"/>
      <c r="I400" s="85"/>
      <c r="J400" s="85"/>
      <c r="K400" s="85"/>
      <c r="L400" s="85"/>
      <c r="M400" s="85"/>
      <c r="N400" s="85"/>
    </row>
    <row r="401" spans="5:14" s="9" customFormat="1" x14ac:dyDescent="0.25">
      <c r="E401" s="16"/>
      <c r="I401" s="85"/>
      <c r="J401" s="85"/>
      <c r="K401" s="85"/>
      <c r="L401" s="85"/>
      <c r="M401" s="85"/>
      <c r="N401" s="85"/>
    </row>
    <row r="402" spans="5:14" s="9" customFormat="1" x14ac:dyDescent="0.25">
      <c r="E402" s="16"/>
      <c r="I402" s="85"/>
      <c r="J402" s="85"/>
      <c r="K402" s="85"/>
      <c r="L402" s="85"/>
      <c r="M402" s="85"/>
      <c r="N402" s="85"/>
    </row>
    <row r="403" spans="5:14" s="9" customFormat="1" x14ac:dyDescent="0.25">
      <c r="E403" s="16"/>
      <c r="I403" s="85"/>
      <c r="J403" s="85"/>
      <c r="K403" s="85"/>
      <c r="L403" s="85"/>
      <c r="M403" s="85"/>
      <c r="N403" s="85"/>
    </row>
    <row r="404" spans="5:14" s="9" customFormat="1" x14ac:dyDescent="0.25">
      <c r="E404" s="16"/>
      <c r="I404" s="85"/>
      <c r="J404" s="85"/>
      <c r="K404" s="85"/>
      <c r="L404" s="85"/>
      <c r="M404" s="85"/>
      <c r="N404" s="85"/>
    </row>
    <row r="405" spans="5:14" s="9" customFormat="1" x14ac:dyDescent="0.25">
      <c r="E405" s="16"/>
      <c r="I405" s="85"/>
      <c r="J405" s="85"/>
      <c r="K405" s="85"/>
      <c r="L405" s="85"/>
      <c r="M405" s="85"/>
      <c r="N405" s="85"/>
    </row>
    <row r="406" spans="5:14" s="9" customFormat="1" x14ac:dyDescent="0.25">
      <c r="E406" s="16"/>
      <c r="I406" s="85"/>
      <c r="J406" s="85"/>
      <c r="K406" s="85"/>
      <c r="L406" s="85"/>
      <c r="M406" s="85"/>
      <c r="N406" s="85"/>
    </row>
    <row r="407" spans="5:14" s="9" customFormat="1" x14ac:dyDescent="0.25">
      <c r="E407" s="16"/>
      <c r="I407" s="85"/>
      <c r="J407" s="85"/>
      <c r="K407" s="85"/>
      <c r="L407" s="85"/>
      <c r="M407" s="85"/>
      <c r="N407" s="85"/>
    </row>
    <row r="408" spans="5:14" s="9" customFormat="1" x14ac:dyDescent="0.25">
      <c r="E408" s="16"/>
      <c r="I408" s="85"/>
      <c r="J408" s="85"/>
      <c r="K408" s="85"/>
      <c r="L408" s="85"/>
      <c r="M408" s="85"/>
      <c r="N408" s="85"/>
    </row>
    <row r="409" spans="5:14" s="9" customFormat="1" x14ac:dyDescent="0.25">
      <c r="E409" s="16"/>
      <c r="I409" s="85"/>
      <c r="J409" s="85"/>
      <c r="K409" s="85"/>
      <c r="L409" s="85"/>
      <c r="M409" s="85"/>
      <c r="N409" s="85"/>
    </row>
    <row r="410" spans="5:14" s="9" customFormat="1" x14ac:dyDescent="0.25">
      <c r="E410" s="16"/>
      <c r="I410" s="85"/>
      <c r="J410" s="85"/>
      <c r="K410" s="85"/>
      <c r="L410" s="85"/>
      <c r="M410" s="85"/>
      <c r="N410" s="85"/>
    </row>
    <row r="411" spans="5:14" s="9" customFormat="1" x14ac:dyDescent="0.25">
      <c r="E411" s="16"/>
      <c r="I411" s="85"/>
      <c r="J411" s="85"/>
      <c r="K411" s="85"/>
      <c r="L411" s="85"/>
      <c r="M411" s="85"/>
      <c r="N411" s="85"/>
    </row>
    <row r="412" spans="5:14" s="9" customFormat="1" x14ac:dyDescent="0.25">
      <c r="E412" s="16"/>
      <c r="I412" s="85"/>
      <c r="J412" s="85"/>
      <c r="K412" s="85"/>
      <c r="L412" s="85"/>
      <c r="M412" s="85"/>
      <c r="N412" s="85"/>
    </row>
    <row r="413" spans="5:14" s="9" customFormat="1" x14ac:dyDescent="0.25">
      <c r="E413" s="16"/>
      <c r="I413" s="85"/>
      <c r="J413" s="85"/>
      <c r="K413" s="85"/>
      <c r="L413" s="85"/>
      <c r="M413" s="85"/>
      <c r="N413" s="85"/>
    </row>
    <row r="414" spans="5:14" s="9" customFormat="1" x14ac:dyDescent="0.25">
      <c r="E414" s="16"/>
      <c r="I414" s="85"/>
      <c r="J414" s="85"/>
      <c r="K414" s="85"/>
      <c r="L414" s="85"/>
      <c r="M414" s="85"/>
      <c r="N414" s="85"/>
    </row>
    <row r="415" spans="5:14" s="9" customFormat="1" x14ac:dyDescent="0.25">
      <c r="E415" s="16"/>
      <c r="I415" s="85"/>
      <c r="J415" s="85"/>
      <c r="K415" s="85"/>
      <c r="L415" s="85"/>
      <c r="M415" s="85"/>
      <c r="N415" s="85"/>
    </row>
    <row r="416" spans="5:14" s="9" customFormat="1" x14ac:dyDescent="0.25">
      <c r="E416" s="16"/>
      <c r="I416" s="85"/>
      <c r="J416" s="85"/>
      <c r="K416" s="85"/>
      <c r="L416" s="85"/>
      <c r="M416" s="85"/>
      <c r="N416" s="85"/>
    </row>
    <row r="417" spans="5:14" s="9" customFormat="1" x14ac:dyDescent="0.25">
      <c r="E417" s="16"/>
      <c r="I417" s="85"/>
      <c r="J417" s="85"/>
      <c r="K417" s="85"/>
      <c r="L417" s="85"/>
      <c r="M417" s="85"/>
      <c r="N417" s="85"/>
    </row>
    <row r="418" spans="5:14" s="9" customFormat="1" x14ac:dyDescent="0.25">
      <c r="E418" s="16"/>
      <c r="I418" s="85"/>
      <c r="J418" s="85"/>
      <c r="K418" s="85"/>
      <c r="L418" s="85"/>
      <c r="M418" s="85"/>
      <c r="N418" s="85"/>
    </row>
    <row r="419" spans="5:14" s="9" customFormat="1" x14ac:dyDescent="0.25">
      <c r="E419" s="16"/>
      <c r="I419" s="85"/>
      <c r="J419" s="85"/>
      <c r="K419" s="85"/>
      <c r="L419" s="85"/>
      <c r="M419" s="85"/>
      <c r="N419" s="85"/>
    </row>
    <row r="420" spans="5:14" s="9" customFormat="1" x14ac:dyDescent="0.25">
      <c r="E420" s="16"/>
      <c r="I420" s="85"/>
      <c r="J420" s="85"/>
      <c r="K420" s="85"/>
      <c r="L420" s="85"/>
      <c r="M420" s="85"/>
      <c r="N420" s="85"/>
    </row>
    <row r="421" spans="5:14" s="9" customFormat="1" x14ac:dyDescent="0.25">
      <c r="E421" s="16"/>
      <c r="I421" s="85"/>
      <c r="J421" s="85"/>
      <c r="K421" s="85"/>
      <c r="L421" s="85"/>
      <c r="M421" s="85"/>
      <c r="N421" s="85"/>
    </row>
    <row r="422" spans="5:14" s="9" customFormat="1" x14ac:dyDescent="0.25">
      <c r="E422" s="16"/>
      <c r="I422" s="85"/>
      <c r="J422" s="85"/>
      <c r="K422" s="85"/>
      <c r="L422" s="85"/>
      <c r="M422" s="85"/>
      <c r="N422" s="85"/>
    </row>
    <row r="423" spans="5:14" s="9" customFormat="1" x14ac:dyDescent="0.25">
      <c r="E423" s="16"/>
      <c r="I423" s="85"/>
      <c r="J423" s="85"/>
      <c r="K423" s="85"/>
      <c r="L423" s="85"/>
      <c r="M423" s="85"/>
      <c r="N423" s="85"/>
    </row>
    <row r="424" spans="5:14" s="9" customFormat="1" x14ac:dyDescent="0.25">
      <c r="E424" s="16"/>
      <c r="I424" s="85"/>
      <c r="J424" s="85"/>
      <c r="K424" s="85"/>
      <c r="L424" s="85"/>
      <c r="M424" s="85"/>
      <c r="N424" s="85"/>
    </row>
    <row r="425" spans="5:14" s="9" customFormat="1" x14ac:dyDescent="0.25">
      <c r="E425" s="16"/>
      <c r="I425" s="85"/>
      <c r="J425" s="85"/>
      <c r="K425" s="85"/>
      <c r="L425" s="85"/>
      <c r="M425" s="85"/>
      <c r="N425" s="85"/>
    </row>
    <row r="426" spans="5:14" s="9" customFormat="1" x14ac:dyDescent="0.25">
      <c r="E426" s="16"/>
      <c r="I426" s="85"/>
      <c r="J426" s="85"/>
      <c r="K426" s="85"/>
      <c r="L426" s="85"/>
      <c r="M426" s="85"/>
      <c r="N426" s="85"/>
    </row>
    <row r="427" spans="5:14" s="9" customFormat="1" x14ac:dyDescent="0.25">
      <c r="E427" s="16"/>
      <c r="I427" s="85"/>
      <c r="J427" s="85"/>
      <c r="K427" s="85"/>
      <c r="L427" s="85"/>
      <c r="M427" s="85"/>
      <c r="N427" s="85"/>
    </row>
    <row r="428" spans="5:14" s="9" customFormat="1" x14ac:dyDescent="0.25">
      <c r="E428" s="16"/>
      <c r="I428" s="85"/>
      <c r="J428" s="85"/>
      <c r="K428" s="85"/>
      <c r="L428" s="85"/>
      <c r="M428" s="85"/>
      <c r="N428" s="85"/>
    </row>
    <row r="429" spans="5:14" s="9" customFormat="1" x14ac:dyDescent="0.25">
      <c r="E429" s="16"/>
      <c r="I429" s="85"/>
      <c r="J429" s="85"/>
      <c r="K429" s="85"/>
      <c r="L429" s="85"/>
      <c r="M429" s="85"/>
      <c r="N429" s="85"/>
    </row>
    <row r="430" spans="5:14" s="9" customFormat="1" x14ac:dyDescent="0.25">
      <c r="E430" s="16"/>
      <c r="I430" s="85"/>
      <c r="J430" s="85"/>
      <c r="K430" s="85"/>
      <c r="L430" s="85"/>
      <c r="M430" s="85"/>
      <c r="N430" s="85"/>
    </row>
    <row r="431" spans="5:14" s="9" customFormat="1" x14ac:dyDescent="0.25">
      <c r="E431" s="16"/>
      <c r="I431" s="85"/>
      <c r="J431" s="85"/>
      <c r="K431" s="85"/>
      <c r="L431" s="85"/>
      <c r="M431" s="85"/>
      <c r="N431" s="85"/>
    </row>
    <row r="432" spans="5:14" s="9" customFormat="1" x14ac:dyDescent="0.25">
      <c r="E432" s="16"/>
      <c r="I432" s="85"/>
      <c r="J432" s="85"/>
      <c r="K432" s="85"/>
      <c r="L432" s="85"/>
      <c r="M432" s="85"/>
      <c r="N432" s="85"/>
    </row>
    <row r="433" spans="5:14" s="9" customFormat="1" x14ac:dyDescent="0.25">
      <c r="E433" s="16"/>
      <c r="I433" s="85"/>
      <c r="J433" s="85"/>
      <c r="K433" s="85"/>
      <c r="L433" s="85"/>
      <c r="M433" s="85"/>
      <c r="N433" s="85"/>
    </row>
    <row r="434" spans="5:14" s="9" customFormat="1" x14ac:dyDescent="0.25">
      <c r="E434" s="16"/>
      <c r="I434" s="85"/>
      <c r="J434" s="85"/>
      <c r="K434" s="85"/>
      <c r="L434" s="85"/>
      <c r="M434" s="85"/>
      <c r="N434" s="85"/>
    </row>
    <row r="435" spans="5:14" s="9" customFormat="1" x14ac:dyDescent="0.25">
      <c r="E435" s="16"/>
      <c r="I435" s="85"/>
      <c r="J435" s="85"/>
      <c r="K435" s="85"/>
      <c r="L435" s="85"/>
      <c r="M435" s="85"/>
      <c r="N435" s="85"/>
    </row>
    <row r="436" spans="5:14" s="9" customFormat="1" x14ac:dyDescent="0.25">
      <c r="E436" s="16"/>
      <c r="I436" s="85"/>
      <c r="J436" s="85"/>
      <c r="K436" s="85"/>
      <c r="L436" s="85"/>
      <c r="M436" s="85"/>
      <c r="N436" s="85"/>
    </row>
    <row r="437" spans="5:14" s="9" customFormat="1" x14ac:dyDescent="0.25">
      <c r="E437" s="16"/>
      <c r="I437" s="85"/>
      <c r="J437" s="85"/>
      <c r="K437" s="85"/>
      <c r="L437" s="85"/>
      <c r="M437" s="85"/>
      <c r="N437" s="85"/>
    </row>
    <row r="438" spans="5:14" s="9" customFormat="1" x14ac:dyDescent="0.25">
      <c r="E438" s="16"/>
      <c r="I438" s="85"/>
      <c r="J438" s="85"/>
      <c r="K438" s="85"/>
      <c r="L438" s="85"/>
      <c r="M438" s="85"/>
      <c r="N438" s="85"/>
    </row>
    <row r="439" spans="5:14" s="9" customFormat="1" x14ac:dyDescent="0.25">
      <c r="E439" s="16"/>
      <c r="I439" s="85"/>
      <c r="J439" s="85"/>
      <c r="K439" s="85"/>
      <c r="L439" s="85"/>
      <c r="M439" s="85"/>
      <c r="N439" s="85"/>
    </row>
    <row r="440" spans="5:14" s="9" customFormat="1" x14ac:dyDescent="0.25">
      <c r="E440" s="16"/>
      <c r="I440" s="85"/>
      <c r="J440" s="85"/>
      <c r="K440" s="85"/>
      <c r="L440" s="85"/>
      <c r="M440" s="85"/>
      <c r="N440" s="85"/>
    </row>
    <row r="441" spans="5:14" s="9" customFormat="1" x14ac:dyDescent="0.25">
      <c r="E441" s="16"/>
      <c r="I441" s="85"/>
      <c r="J441" s="85"/>
      <c r="K441" s="85"/>
      <c r="L441" s="85"/>
      <c r="M441" s="85"/>
      <c r="N441" s="85"/>
    </row>
    <row r="442" spans="5:14" s="9" customFormat="1" x14ac:dyDescent="0.25">
      <c r="E442" s="16"/>
      <c r="I442" s="85"/>
      <c r="J442" s="85"/>
      <c r="K442" s="85"/>
      <c r="L442" s="85"/>
      <c r="M442" s="85"/>
      <c r="N442" s="85"/>
    </row>
    <row r="443" spans="5:14" s="9" customFormat="1" x14ac:dyDescent="0.25">
      <c r="E443" s="16"/>
      <c r="I443" s="85"/>
      <c r="J443" s="85"/>
      <c r="K443" s="85"/>
      <c r="L443" s="85"/>
      <c r="M443" s="85"/>
      <c r="N443" s="85"/>
    </row>
    <row r="444" spans="5:14" s="9" customFormat="1" x14ac:dyDescent="0.25">
      <c r="E444" s="16"/>
      <c r="I444" s="85"/>
      <c r="J444" s="85"/>
      <c r="K444" s="85"/>
      <c r="L444" s="85"/>
      <c r="M444" s="85"/>
      <c r="N444" s="85"/>
    </row>
    <row r="445" spans="5:14" s="9" customFormat="1" x14ac:dyDescent="0.25">
      <c r="E445" s="16"/>
      <c r="I445" s="85"/>
      <c r="J445" s="85"/>
      <c r="K445" s="85"/>
      <c r="L445" s="85"/>
      <c r="M445" s="85"/>
      <c r="N445" s="85"/>
    </row>
    <row r="446" spans="5:14" s="9" customFormat="1" x14ac:dyDescent="0.25">
      <c r="E446" s="16"/>
      <c r="I446" s="85"/>
      <c r="J446" s="85"/>
      <c r="K446" s="85"/>
      <c r="L446" s="85"/>
      <c r="M446" s="85"/>
      <c r="N446" s="85"/>
    </row>
    <row r="447" spans="5:14" s="9" customFormat="1" x14ac:dyDescent="0.25">
      <c r="E447" s="16"/>
      <c r="I447" s="85"/>
      <c r="J447" s="85"/>
      <c r="K447" s="85"/>
      <c r="L447" s="85"/>
      <c r="M447" s="85"/>
      <c r="N447" s="85"/>
    </row>
    <row r="448" spans="5:14" s="9" customFormat="1" x14ac:dyDescent="0.25">
      <c r="E448" s="16"/>
      <c r="I448" s="85"/>
      <c r="J448" s="85"/>
      <c r="K448" s="85"/>
      <c r="L448" s="85"/>
      <c r="M448" s="85"/>
      <c r="N448" s="85"/>
    </row>
    <row r="449" spans="5:14" s="9" customFormat="1" x14ac:dyDescent="0.25">
      <c r="E449" s="16"/>
      <c r="I449" s="85"/>
      <c r="J449" s="85"/>
      <c r="K449" s="85"/>
      <c r="L449" s="85"/>
      <c r="M449" s="85"/>
      <c r="N449" s="85"/>
    </row>
    <row r="450" spans="5:14" s="9" customFormat="1" x14ac:dyDescent="0.25">
      <c r="E450" s="16"/>
      <c r="I450" s="85"/>
      <c r="J450" s="85"/>
      <c r="K450" s="85"/>
      <c r="L450" s="85"/>
      <c r="M450" s="85"/>
      <c r="N450" s="85"/>
    </row>
    <row r="451" spans="5:14" s="9" customFormat="1" x14ac:dyDescent="0.25">
      <c r="E451" s="16"/>
      <c r="I451" s="85"/>
      <c r="J451" s="85"/>
      <c r="K451" s="85"/>
      <c r="L451" s="85"/>
      <c r="M451" s="85"/>
      <c r="N451" s="85"/>
    </row>
    <row r="452" spans="5:14" s="9" customFormat="1" x14ac:dyDescent="0.25">
      <c r="E452" s="16"/>
      <c r="I452" s="85"/>
      <c r="J452" s="85"/>
      <c r="K452" s="85"/>
      <c r="L452" s="85"/>
      <c r="M452" s="85"/>
      <c r="N452" s="85"/>
    </row>
    <row r="453" spans="5:14" s="9" customFormat="1" x14ac:dyDescent="0.25">
      <c r="E453" s="16"/>
      <c r="I453" s="85"/>
      <c r="J453" s="85"/>
      <c r="K453" s="85"/>
      <c r="L453" s="85"/>
      <c r="M453" s="85"/>
      <c r="N453" s="85"/>
    </row>
    <row r="454" spans="5:14" s="9" customFormat="1" x14ac:dyDescent="0.25">
      <c r="E454" s="16"/>
      <c r="I454" s="85"/>
      <c r="J454" s="85"/>
      <c r="K454" s="85"/>
      <c r="L454" s="85"/>
      <c r="M454" s="85"/>
      <c r="N454" s="85"/>
    </row>
    <row r="455" spans="5:14" s="9" customFormat="1" x14ac:dyDescent="0.25">
      <c r="E455" s="16"/>
      <c r="I455" s="85"/>
      <c r="J455" s="85"/>
      <c r="K455" s="85"/>
      <c r="L455" s="85"/>
      <c r="M455" s="85"/>
      <c r="N455" s="85"/>
    </row>
    <row r="456" spans="5:14" s="9" customFormat="1" x14ac:dyDescent="0.25">
      <c r="E456" s="16"/>
      <c r="I456" s="85"/>
      <c r="J456" s="85"/>
      <c r="K456" s="85"/>
      <c r="L456" s="85"/>
      <c r="M456" s="85"/>
      <c r="N456" s="85"/>
    </row>
    <row r="457" spans="5:14" s="9" customFormat="1" x14ac:dyDescent="0.25">
      <c r="E457" s="16"/>
      <c r="I457" s="85"/>
      <c r="J457" s="85"/>
      <c r="K457" s="85"/>
      <c r="L457" s="85"/>
      <c r="M457" s="85"/>
      <c r="N457" s="85"/>
    </row>
    <row r="458" spans="5:14" s="9" customFormat="1" x14ac:dyDescent="0.25">
      <c r="E458" s="16"/>
      <c r="I458" s="85"/>
      <c r="J458" s="85"/>
      <c r="K458" s="85"/>
      <c r="L458" s="85"/>
      <c r="M458" s="85"/>
      <c r="N458" s="85"/>
    </row>
    <row r="459" spans="5:14" s="9" customFormat="1" x14ac:dyDescent="0.25">
      <c r="E459" s="16"/>
      <c r="I459" s="85"/>
      <c r="J459" s="85"/>
      <c r="K459" s="85"/>
      <c r="L459" s="85"/>
      <c r="M459" s="85"/>
      <c r="N459" s="85"/>
    </row>
    <row r="460" spans="5:14" s="9" customFormat="1" x14ac:dyDescent="0.25">
      <c r="E460" s="16"/>
      <c r="I460" s="85"/>
      <c r="J460" s="85"/>
      <c r="K460" s="85"/>
      <c r="L460" s="85"/>
      <c r="M460" s="85"/>
      <c r="N460" s="85"/>
    </row>
    <row r="461" spans="5:14" s="9" customFormat="1" x14ac:dyDescent="0.25">
      <c r="E461" s="16"/>
      <c r="I461" s="85"/>
      <c r="J461" s="85"/>
      <c r="K461" s="85"/>
      <c r="L461" s="85"/>
      <c r="M461" s="85"/>
      <c r="N461" s="85"/>
    </row>
    <row r="462" spans="5:14" s="9" customFormat="1" x14ac:dyDescent="0.25">
      <c r="E462" s="16"/>
      <c r="I462" s="85"/>
      <c r="J462" s="85"/>
      <c r="K462" s="85"/>
      <c r="L462" s="85"/>
      <c r="M462" s="85"/>
      <c r="N462" s="85"/>
    </row>
    <row r="463" spans="5:14" s="9" customFormat="1" x14ac:dyDescent="0.25">
      <c r="E463" s="16"/>
      <c r="I463" s="85"/>
      <c r="J463" s="85"/>
      <c r="K463" s="85"/>
      <c r="L463" s="85"/>
      <c r="M463" s="85"/>
      <c r="N463" s="85"/>
    </row>
    <row r="464" spans="5:14" s="9" customFormat="1" x14ac:dyDescent="0.25">
      <c r="E464" s="16"/>
      <c r="I464" s="85"/>
      <c r="J464" s="85"/>
      <c r="K464" s="85"/>
      <c r="L464" s="85"/>
      <c r="M464" s="85"/>
      <c r="N464" s="85"/>
    </row>
    <row r="465" spans="5:14" s="9" customFormat="1" x14ac:dyDescent="0.25">
      <c r="E465" s="16"/>
      <c r="I465" s="85"/>
      <c r="J465" s="85"/>
      <c r="K465" s="85"/>
      <c r="L465" s="85"/>
      <c r="M465" s="85"/>
      <c r="N465" s="85"/>
    </row>
    <row r="466" spans="5:14" s="9" customFormat="1" x14ac:dyDescent="0.25">
      <c r="E466" s="16"/>
      <c r="I466" s="85"/>
      <c r="J466" s="85"/>
      <c r="K466" s="85"/>
      <c r="L466" s="85"/>
      <c r="M466" s="85"/>
      <c r="N466" s="85"/>
    </row>
    <row r="467" spans="5:14" s="9" customFormat="1" x14ac:dyDescent="0.25">
      <c r="E467" s="16"/>
      <c r="I467" s="85"/>
      <c r="J467" s="85"/>
      <c r="K467" s="85"/>
      <c r="L467" s="85"/>
      <c r="M467" s="85"/>
      <c r="N467" s="85"/>
    </row>
    <row r="468" spans="5:14" s="9" customFormat="1" x14ac:dyDescent="0.25">
      <c r="E468" s="16"/>
      <c r="I468" s="85"/>
      <c r="J468" s="85"/>
      <c r="K468" s="85"/>
      <c r="L468" s="85"/>
      <c r="M468" s="85"/>
      <c r="N468" s="85"/>
    </row>
    <row r="469" spans="5:14" s="9" customFormat="1" x14ac:dyDescent="0.25">
      <c r="E469" s="16"/>
      <c r="I469" s="85"/>
      <c r="J469" s="85"/>
      <c r="K469" s="85"/>
      <c r="L469" s="85"/>
      <c r="M469" s="85"/>
      <c r="N469" s="85"/>
    </row>
    <row r="470" spans="5:14" s="9" customFormat="1" x14ac:dyDescent="0.25">
      <c r="E470" s="16"/>
      <c r="I470" s="85"/>
      <c r="J470" s="85"/>
      <c r="K470" s="85"/>
      <c r="L470" s="85"/>
      <c r="M470" s="85"/>
      <c r="N470" s="85"/>
    </row>
    <row r="471" spans="5:14" s="9" customFormat="1" x14ac:dyDescent="0.25">
      <c r="E471" s="16"/>
      <c r="I471" s="85"/>
      <c r="J471" s="85"/>
      <c r="K471" s="85"/>
      <c r="L471" s="85"/>
      <c r="M471" s="85"/>
      <c r="N471" s="85"/>
    </row>
    <row r="472" spans="5:14" s="9" customFormat="1" x14ac:dyDescent="0.25">
      <c r="E472" s="16"/>
      <c r="I472" s="85"/>
      <c r="J472" s="85"/>
      <c r="K472" s="85"/>
      <c r="L472" s="85"/>
      <c r="M472" s="85"/>
      <c r="N472" s="85"/>
    </row>
    <row r="473" spans="5:14" s="9" customFormat="1" x14ac:dyDescent="0.25">
      <c r="E473" s="16"/>
      <c r="I473" s="85"/>
      <c r="J473" s="85"/>
      <c r="K473" s="85"/>
      <c r="L473" s="85"/>
      <c r="M473" s="85"/>
      <c r="N473" s="85"/>
    </row>
    <row r="474" spans="5:14" s="9" customFormat="1" x14ac:dyDescent="0.25">
      <c r="E474" s="16"/>
      <c r="I474" s="85"/>
      <c r="J474" s="85"/>
      <c r="K474" s="85"/>
      <c r="L474" s="85"/>
      <c r="M474" s="85"/>
      <c r="N474" s="85"/>
    </row>
    <row r="475" spans="5:14" s="9" customFormat="1" x14ac:dyDescent="0.25">
      <c r="E475" s="16"/>
      <c r="I475" s="85"/>
      <c r="J475" s="85"/>
      <c r="K475" s="85"/>
      <c r="L475" s="85"/>
      <c r="M475" s="85"/>
      <c r="N475" s="85"/>
    </row>
    <row r="476" spans="5:14" s="9" customFormat="1" x14ac:dyDescent="0.25">
      <c r="E476" s="16"/>
      <c r="I476" s="85"/>
      <c r="J476" s="85"/>
      <c r="K476" s="85"/>
      <c r="L476" s="85"/>
      <c r="M476" s="85"/>
      <c r="N476" s="85"/>
    </row>
    <row r="477" spans="5:14" s="9" customFormat="1" x14ac:dyDescent="0.25">
      <c r="E477" s="16"/>
      <c r="I477" s="85"/>
      <c r="J477" s="85"/>
      <c r="K477" s="85"/>
      <c r="L477" s="85"/>
      <c r="M477" s="85"/>
      <c r="N477" s="85"/>
    </row>
    <row r="478" spans="5:14" s="9" customFormat="1" x14ac:dyDescent="0.25">
      <c r="E478" s="16"/>
      <c r="I478" s="85"/>
      <c r="J478" s="85"/>
      <c r="K478" s="85"/>
      <c r="L478" s="85"/>
      <c r="M478" s="85"/>
      <c r="N478" s="85"/>
    </row>
    <row r="479" spans="5:14" s="9" customFormat="1" x14ac:dyDescent="0.25">
      <c r="E479" s="16"/>
      <c r="I479" s="85"/>
      <c r="J479" s="85"/>
      <c r="K479" s="85"/>
      <c r="L479" s="85"/>
      <c r="M479" s="85"/>
      <c r="N479" s="85"/>
    </row>
    <row r="480" spans="5:14" s="9" customFormat="1" x14ac:dyDescent="0.25">
      <c r="E480" s="16"/>
      <c r="I480" s="85"/>
      <c r="J480" s="85"/>
      <c r="K480" s="85"/>
      <c r="L480" s="85"/>
      <c r="M480" s="85"/>
      <c r="N480" s="85"/>
    </row>
    <row r="481" spans="5:14" s="9" customFormat="1" x14ac:dyDescent="0.25">
      <c r="E481" s="16"/>
      <c r="I481" s="85"/>
      <c r="J481" s="85"/>
      <c r="K481" s="85"/>
      <c r="L481" s="85"/>
      <c r="M481" s="85"/>
      <c r="N481" s="85"/>
    </row>
    <row r="482" spans="5:14" s="9" customFormat="1" x14ac:dyDescent="0.25">
      <c r="E482" s="16"/>
      <c r="I482" s="85"/>
      <c r="J482" s="85"/>
      <c r="K482" s="85"/>
      <c r="L482" s="85"/>
      <c r="M482" s="85"/>
      <c r="N482" s="85"/>
    </row>
    <row r="483" spans="5:14" s="9" customFormat="1" x14ac:dyDescent="0.25">
      <c r="E483" s="16"/>
      <c r="I483" s="85"/>
      <c r="J483" s="85"/>
      <c r="K483" s="85"/>
      <c r="L483" s="85"/>
      <c r="M483" s="85"/>
      <c r="N483" s="85"/>
    </row>
    <row r="484" spans="5:14" s="9" customFormat="1" x14ac:dyDescent="0.25">
      <c r="E484" s="16"/>
      <c r="I484" s="85"/>
      <c r="J484" s="85"/>
      <c r="K484" s="85"/>
      <c r="L484" s="85"/>
      <c r="M484" s="85"/>
      <c r="N484" s="85"/>
    </row>
    <row r="485" spans="5:14" s="9" customFormat="1" x14ac:dyDescent="0.25">
      <c r="E485" s="16"/>
      <c r="I485" s="85"/>
      <c r="J485" s="85"/>
      <c r="K485" s="85"/>
      <c r="L485" s="85"/>
      <c r="M485" s="85"/>
      <c r="N485" s="85"/>
    </row>
    <row r="486" spans="5:14" s="9" customFormat="1" x14ac:dyDescent="0.25">
      <c r="E486" s="16"/>
      <c r="I486" s="85"/>
      <c r="J486" s="85"/>
      <c r="K486" s="85"/>
      <c r="L486" s="85"/>
      <c r="M486" s="85"/>
      <c r="N486" s="85"/>
    </row>
    <row r="487" spans="5:14" s="9" customFormat="1" x14ac:dyDescent="0.25">
      <c r="E487" s="16"/>
      <c r="I487" s="85"/>
      <c r="J487" s="85"/>
      <c r="K487" s="85"/>
      <c r="L487" s="85"/>
      <c r="M487" s="85"/>
      <c r="N487" s="85"/>
    </row>
    <row r="488" spans="5:14" s="9" customFormat="1" x14ac:dyDescent="0.25">
      <c r="E488" s="16"/>
      <c r="I488" s="85"/>
      <c r="J488" s="85"/>
      <c r="K488" s="85"/>
      <c r="L488" s="85"/>
      <c r="M488" s="85"/>
      <c r="N488" s="85"/>
    </row>
    <row r="489" spans="5:14" s="9" customFormat="1" x14ac:dyDescent="0.25">
      <c r="E489" s="16"/>
      <c r="I489" s="85"/>
      <c r="J489" s="85"/>
      <c r="K489" s="85"/>
      <c r="L489" s="85"/>
      <c r="M489" s="85"/>
      <c r="N489" s="85"/>
    </row>
    <row r="490" spans="5:14" s="9" customFormat="1" x14ac:dyDescent="0.25">
      <c r="E490" s="16"/>
      <c r="I490" s="85"/>
      <c r="J490" s="85"/>
      <c r="K490" s="85"/>
      <c r="L490" s="85"/>
      <c r="M490" s="85"/>
      <c r="N490" s="85"/>
    </row>
    <row r="491" spans="5:14" s="9" customFormat="1" x14ac:dyDescent="0.25">
      <c r="E491" s="16"/>
      <c r="I491" s="85"/>
      <c r="J491" s="85"/>
      <c r="K491" s="85"/>
      <c r="L491" s="85"/>
      <c r="M491" s="85"/>
      <c r="N491" s="85"/>
    </row>
    <row r="492" spans="5:14" s="9" customFormat="1" x14ac:dyDescent="0.25">
      <c r="E492" s="16"/>
      <c r="I492" s="85"/>
      <c r="J492" s="85"/>
      <c r="K492" s="85"/>
      <c r="L492" s="85"/>
      <c r="M492" s="85"/>
      <c r="N492" s="85"/>
    </row>
    <row r="493" spans="5:14" s="9" customFormat="1" x14ac:dyDescent="0.25">
      <c r="E493" s="16"/>
      <c r="I493" s="85"/>
      <c r="J493" s="85"/>
      <c r="K493" s="85"/>
      <c r="L493" s="85"/>
      <c r="M493" s="85"/>
      <c r="N493" s="85"/>
    </row>
    <row r="494" spans="5:14" s="9" customFormat="1" x14ac:dyDescent="0.25">
      <c r="E494" s="16"/>
      <c r="I494" s="85"/>
      <c r="J494" s="85"/>
      <c r="K494" s="85"/>
      <c r="L494" s="85"/>
      <c r="M494" s="85"/>
      <c r="N494" s="85"/>
    </row>
    <row r="495" spans="5:14" s="9" customFormat="1" x14ac:dyDescent="0.25">
      <c r="E495" s="16"/>
      <c r="I495" s="85"/>
      <c r="J495" s="85"/>
      <c r="K495" s="85"/>
      <c r="L495" s="85"/>
      <c r="M495" s="85"/>
      <c r="N495" s="85"/>
    </row>
    <row r="496" spans="5:14" s="9" customFormat="1" x14ac:dyDescent="0.25">
      <c r="E496" s="16"/>
      <c r="I496" s="85"/>
      <c r="J496" s="85"/>
      <c r="K496" s="85"/>
      <c r="L496" s="85"/>
      <c r="M496" s="85"/>
      <c r="N496" s="85"/>
    </row>
    <row r="497" spans="5:14" s="9" customFormat="1" x14ac:dyDescent="0.25">
      <c r="E497" s="16"/>
      <c r="I497" s="85"/>
      <c r="J497" s="85"/>
      <c r="K497" s="85"/>
      <c r="L497" s="85"/>
      <c r="M497" s="85"/>
      <c r="N497" s="85"/>
    </row>
    <row r="498" spans="5:14" s="9" customFormat="1" x14ac:dyDescent="0.25">
      <c r="E498" s="16"/>
      <c r="I498" s="85"/>
      <c r="J498" s="85"/>
      <c r="K498" s="85"/>
      <c r="L498" s="85"/>
      <c r="M498" s="85"/>
      <c r="N498" s="85"/>
    </row>
    <row r="499" spans="5:14" s="9" customFormat="1" x14ac:dyDescent="0.25">
      <c r="E499" s="16"/>
      <c r="I499" s="85"/>
      <c r="J499" s="85"/>
      <c r="K499" s="85"/>
      <c r="L499" s="85"/>
      <c r="M499" s="85"/>
      <c r="N499" s="85"/>
    </row>
    <row r="500" spans="5:14" s="9" customFormat="1" x14ac:dyDescent="0.25">
      <c r="E500" s="16"/>
      <c r="I500" s="85"/>
      <c r="J500" s="85"/>
      <c r="K500" s="85"/>
      <c r="L500" s="85"/>
      <c r="M500" s="85"/>
      <c r="N500" s="85"/>
    </row>
    <row r="501" spans="5:14" s="9" customFormat="1" x14ac:dyDescent="0.25">
      <c r="E501" s="16"/>
      <c r="I501" s="85"/>
      <c r="J501" s="85"/>
      <c r="K501" s="85"/>
      <c r="L501" s="85"/>
      <c r="M501" s="85"/>
      <c r="N501" s="85"/>
    </row>
    <row r="502" spans="5:14" s="9" customFormat="1" x14ac:dyDescent="0.25">
      <c r="E502" s="16"/>
      <c r="I502" s="85"/>
      <c r="J502" s="85"/>
      <c r="K502" s="85"/>
      <c r="L502" s="85"/>
      <c r="M502" s="85"/>
      <c r="N502" s="85"/>
    </row>
    <row r="503" spans="5:14" s="9" customFormat="1" x14ac:dyDescent="0.25">
      <c r="E503" s="16"/>
      <c r="I503" s="85"/>
      <c r="J503" s="85"/>
      <c r="K503" s="85"/>
      <c r="L503" s="85"/>
      <c r="M503" s="85"/>
      <c r="N503" s="85"/>
    </row>
    <row r="504" spans="5:14" s="9" customFormat="1" x14ac:dyDescent="0.25">
      <c r="E504" s="16"/>
      <c r="I504" s="85"/>
      <c r="J504" s="85"/>
      <c r="K504" s="85"/>
      <c r="L504" s="85"/>
      <c r="M504" s="85"/>
      <c r="N504" s="85"/>
    </row>
    <row r="505" spans="5:14" s="9" customFormat="1" x14ac:dyDescent="0.25">
      <c r="E505" s="16"/>
      <c r="I505" s="85"/>
      <c r="J505" s="85"/>
      <c r="K505" s="85"/>
      <c r="L505" s="85"/>
      <c r="M505" s="85"/>
      <c r="N505" s="85"/>
    </row>
    <row r="506" spans="5:14" s="9" customFormat="1" x14ac:dyDescent="0.25">
      <c r="E506" s="16"/>
      <c r="I506" s="85"/>
      <c r="J506" s="85"/>
      <c r="K506" s="85"/>
      <c r="L506" s="85"/>
      <c r="M506" s="85"/>
      <c r="N506" s="85"/>
    </row>
    <row r="507" spans="5:14" s="9" customFormat="1" x14ac:dyDescent="0.25">
      <c r="E507" s="16"/>
      <c r="I507" s="85"/>
      <c r="J507" s="85"/>
      <c r="K507" s="85"/>
      <c r="L507" s="85"/>
      <c r="M507" s="85"/>
      <c r="N507" s="85"/>
    </row>
    <row r="508" spans="5:14" s="9" customFormat="1" x14ac:dyDescent="0.25">
      <c r="E508" s="16"/>
      <c r="I508" s="85"/>
      <c r="J508" s="85"/>
      <c r="K508" s="85"/>
      <c r="L508" s="85"/>
      <c r="M508" s="85"/>
      <c r="N508" s="85"/>
    </row>
    <row r="509" spans="5:14" s="9" customFormat="1" x14ac:dyDescent="0.25">
      <c r="E509" s="16"/>
      <c r="I509" s="85"/>
      <c r="J509" s="85"/>
      <c r="K509" s="85"/>
      <c r="L509" s="85"/>
      <c r="M509" s="85"/>
      <c r="N509" s="85"/>
    </row>
    <row r="510" spans="5:14" s="9" customFormat="1" x14ac:dyDescent="0.25">
      <c r="E510" s="16"/>
      <c r="I510" s="85"/>
      <c r="J510" s="85"/>
      <c r="K510" s="85"/>
      <c r="L510" s="85"/>
      <c r="M510" s="85"/>
      <c r="N510" s="85"/>
    </row>
    <row r="511" spans="5:14" s="9" customFormat="1" x14ac:dyDescent="0.25">
      <c r="E511" s="16"/>
      <c r="I511" s="85"/>
      <c r="J511" s="85"/>
      <c r="K511" s="85"/>
      <c r="L511" s="85"/>
      <c r="M511" s="85"/>
      <c r="N511" s="85"/>
    </row>
    <row r="512" spans="5:14" s="9" customFormat="1" x14ac:dyDescent="0.25">
      <c r="E512" s="16"/>
      <c r="I512" s="85"/>
      <c r="J512" s="85"/>
      <c r="K512" s="85"/>
      <c r="L512" s="85"/>
      <c r="M512" s="85"/>
      <c r="N512" s="85"/>
    </row>
    <row r="513" spans="5:14" s="9" customFormat="1" x14ac:dyDescent="0.25">
      <c r="E513" s="16"/>
      <c r="I513" s="85"/>
      <c r="J513" s="85"/>
      <c r="K513" s="85"/>
      <c r="L513" s="85"/>
      <c r="M513" s="85"/>
      <c r="N513" s="85"/>
    </row>
    <row r="514" spans="5:14" s="9" customFormat="1" x14ac:dyDescent="0.25">
      <c r="E514" s="16"/>
      <c r="I514" s="85"/>
      <c r="J514" s="85"/>
      <c r="K514" s="85"/>
      <c r="L514" s="85"/>
      <c r="M514" s="85"/>
      <c r="N514" s="85"/>
    </row>
    <row r="515" spans="5:14" s="9" customFormat="1" x14ac:dyDescent="0.25">
      <c r="E515" s="16"/>
      <c r="I515" s="85"/>
      <c r="J515" s="85"/>
      <c r="K515" s="85"/>
      <c r="L515" s="85"/>
      <c r="M515" s="85"/>
      <c r="N515" s="85"/>
    </row>
    <row r="516" spans="5:14" s="9" customFormat="1" x14ac:dyDescent="0.25">
      <c r="E516" s="16"/>
      <c r="I516" s="85"/>
      <c r="J516" s="85"/>
      <c r="K516" s="85"/>
      <c r="L516" s="85"/>
      <c r="M516" s="85"/>
      <c r="N516" s="85"/>
    </row>
    <row r="517" spans="5:14" s="9" customFormat="1" x14ac:dyDescent="0.25">
      <c r="E517" s="16"/>
      <c r="I517" s="85"/>
      <c r="J517" s="85"/>
      <c r="K517" s="85"/>
      <c r="L517" s="85"/>
      <c r="M517" s="85"/>
      <c r="N517" s="85"/>
    </row>
    <row r="518" spans="5:14" s="9" customFormat="1" x14ac:dyDescent="0.25">
      <c r="E518" s="16"/>
      <c r="I518" s="85"/>
      <c r="J518" s="85"/>
      <c r="K518" s="85"/>
      <c r="L518" s="85"/>
      <c r="M518" s="85"/>
      <c r="N518" s="85"/>
    </row>
    <row r="519" spans="5:14" s="9" customFormat="1" x14ac:dyDescent="0.25">
      <c r="E519" s="16"/>
      <c r="I519" s="85"/>
      <c r="J519" s="85"/>
      <c r="K519" s="85"/>
      <c r="L519" s="85"/>
      <c r="M519" s="85"/>
      <c r="N519" s="85"/>
    </row>
    <row r="520" spans="5:14" s="9" customFormat="1" x14ac:dyDescent="0.25">
      <c r="E520" s="16"/>
      <c r="I520" s="85"/>
      <c r="J520" s="85"/>
      <c r="K520" s="85"/>
      <c r="L520" s="85"/>
      <c r="M520" s="85"/>
      <c r="N520" s="85"/>
    </row>
    <row r="521" spans="5:14" s="9" customFormat="1" x14ac:dyDescent="0.25">
      <c r="E521" s="16"/>
      <c r="I521" s="85"/>
      <c r="J521" s="85"/>
      <c r="K521" s="85"/>
      <c r="L521" s="85"/>
      <c r="M521" s="85"/>
      <c r="N521" s="85"/>
    </row>
    <row r="522" spans="5:14" s="9" customFormat="1" x14ac:dyDescent="0.25">
      <c r="E522" s="16"/>
      <c r="I522" s="85"/>
      <c r="J522" s="85"/>
      <c r="K522" s="85"/>
      <c r="L522" s="85"/>
      <c r="M522" s="85"/>
      <c r="N522" s="85"/>
    </row>
    <row r="523" spans="5:14" s="9" customFormat="1" x14ac:dyDescent="0.25">
      <c r="E523" s="16"/>
      <c r="I523" s="85"/>
      <c r="J523" s="85"/>
      <c r="K523" s="85"/>
      <c r="L523" s="85"/>
      <c r="M523" s="85"/>
      <c r="N523" s="85"/>
    </row>
    <row r="524" spans="5:14" s="9" customFormat="1" x14ac:dyDescent="0.25">
      <c r="E524" s="16"/>
      <c r="I524" s="85"/>
      <c r="J524" s="85"/>
      <c r="K524" s="85"/>
      <c r="L524" s="85"/>
      <c r="M524" s="85"/>
      <c r="N524" s="85"/>
    </row>
    <row r="525" spans="5:14" s="9" customFormat="1" x14ac:dyDescent="0.25">
      <c r="E525" s="16"/>
      <c r="I525" s="85"/>
      <c r="J525" s="85"/>
      <c r="K525" s="85"/>
      <c r="L525" s="85"/>
      <c r="M525" s="85"/>
      <c r="N525" s="85"/>
    </row>
    <row r="526" spans="5:14" s="9" customFormat="1" x14ac:dyDescent="0.25">
      <c r="E526" s="16"/>
      <c r="I526" s="85"/>
      <c r="J526" s="85"/>
      <c r="K526" s="85"/>
      <c r="L526" s="85"/>
      <c r="M526" s="85"/>
      <c r="N526" s="85"/>
    </row>
    <row r="527" spans="5:14" s="9" customFormat="1" x14ac:dyDescent="0.25">
      <c r="E527" s="16"/>
      <c r="I527" s="85"/>
      <c r="J527" s="85"/>
      <c r="K527" s="85"/>
      <c r="L527" s="85"/>
      <c r="M527" s="85"/>
      <c r="N527" s="85"/>
    </row>
    <row r="528" spans="5:14" s="9" customFormat="1" x14ac:dyDescent="0.25">
      <c r="E528" s="16"/>
      <c r="I528" s="85"/>
      <c r="J528" s="85"/>
      <c r="K528" s="85"/>
      <c r="L528" s="85"/>
      <c r="M528" s="85"/>
      <c r="N528" s="85"/>
    </row>
    <row r="529" spans="5:14" s="9" customFormat="1" x14ac:dyDescent="0.25">
      <c r="E529" s="16"/>
      <c r="I529" s="85"/>
      <c r="J529" s="85"/>
      <c r="K529" s="85"/>
      <c r="L529" s="85"/>
      <c r="M529" s="85"/>
      <c r="N529" s="85"/>
    </row>
    <row r="530" spans="5:14" s="9" customFormat="1" x14ac:dyDescent="0.25">
      <c r="E530" s="16"/>
      <c r="I530" s="85"/>
      <c r="J530" s="85"/>
      <c r="K530" s="85"/>
      <c r="L530" s="85"/>
      <c r="M530" s="85"/>
      <c r="N530" s="85"/>
    </row>
    <row r="531" spans="5:14" s="9" customFormat="1" x14ac:dyDescent="0.25">
      <c r="E531" s="16"/>
      <c r="I531" s="85"/>
      <c r="J531" s="85"/>
      <c r="K531" s="85"/>
      <c r="L531" s="85"/>
      <c r="M531" s="85"/>
      <c r="N531" s="85"/>
    </row>
    <row r="532" spans="5:14" s="9" customFormat="1" x14ac:dyDescent="0.25">
      <c r="E532" s="16"/>
      <c r="I532" s="85"/>
      <c r="J532" s="85"/>
      <c r="K532" s="85"/>
      <c r="L532" s="85"/>
      <c r="M532" s="85"/>
      <c r="N532" s="85"/>
    </row>
    <row r="533" spans="5:14" s="9" customFormat="1" x14ac:dyDescent="0.25">
      <c r="E533" s="16"/>
      <c r="I533" s="85"/>
      <c r="J533" s="85"/>
      <c r="K533" s="85"/>
      <c r="L533" s="85"/>
      <c r="M533" s="85"/>
      <c r="N533" s="85"/>
    </row>
    <row r="534" spans="5:14" s="9" customFormat="1" x14ac:dyDescent="0.25">
      <c r="E534" s="16"/>
      <c r="I534" s="85"/>
      <c r="J534" s="85"/>
      <c r="K534" s="85"/>
      <c r="L534" s="85"/>
      <c r="M534" s="85"/>
      <c r="N534" s="85"/>
    </row>
    <row r="535" spans="5:14" s="9" customFormat="1" x14ac:dyDescent="0.25">
      <c r="E535" s="16"/>
      <c r="I535" s="85"/>
      <c r="J535" s="85"/>
      <c r="K535" s="85"/>
      <c r="L535" s="85"/>
      <c r="M535" s="85"/>
      <c r="N535" s="85"/>
    </row>
    <row r="536" spans="5:14" s="9" customFormat="1" x14ac:dyDescent="0.25">
      <c r="E536" s="16"/>
      <c r="I536" s="85"/>
      <c r="J536" s="85"/>
      <c r="K536" s="85"/>
      <c r="L536" s="85"/>
      <c r="M536" s="85"/>
      <c r="N536" s="85"/>
    </row>
    <row r="537" spans="5:14" s="9" customFormat="1" x14ac:dyDescent="0.25">
      <c r="E537" s="16"/>
      <c r="I537" s="85"/>
      <c r="J537" s="85"/>
      <c r="K537" s="85"/>
      <c r="L537" s="85"/>
      <c r="M537" s="85"/>
      <c r="N537" s="85"/>
    </row>
    <row r="538" spans="5:14" s="9" customFormat="1" x14ac:dyDescent="0.25">
      <c r="E538" s="16"/>
      <c r="I538" s="85"/>
      <c r="J538" s="85"/>
      <c r="K538" s="85"/>
      <c r="L538" s="85"/>
      <c r="M538" s="85"/>
      <c r="N538" s="85"/>
    </row>
    <row r="539" spans="5:14" s="9" customFormat="1" x14ac:dyDescent="0.25">
      <c r="E539" s="16"/>
      <c r="I539" s="85"/>
      <c r="J539" s="85"/>
      <c r="K539" s="85"/>
      <c r="L539" s="85"/>
      <c r="M539" s="85"/>
      <c r="N539" s="85"/>
    </row>
    <row r="540" spans="5:14" s="9" customFormat="1" x14ac:dyDescent="0.25">
      <c r="E540" s="16"/>
      <c r="I540" s="85"/>
      <c r="J540" s="85"/>
      <c r="K540" s="85"/>
      <c r="L540" s="85"/>
      <c r="M540" s="85"/>
      <c r="N540" s="85"/>
    </row>
    <row r="541" spans="5:14" s="9" customFormat="1" x14ac:dyDescent="0.25">
      <c r="E541" s="16"/>
      <c r="I541" s="85"/>
      <c r="J541" s="85"/>
      <c r="K541" s="85"/>
      <c r="L541" s="85"/>
      <c r="M541" s="85"/>
      <c r="N541" s="85"/>
    </row>
    <row r="542" spans="5:14" s="9" customFormat="1" x14ac:dyDescent="0.25">
      <c r="E542" s="16"/>
      <c r="I542" s="85"/>
      <c r="J542" s="85"/>
      <c r="K542" s="85"/>
      <c r="L542" s="85"/>
      <c r="M542" s="85"/>
      <c r="N542" s="85"/>
    </row>
    <row r="543" spans="5:14" s="9" customFormat="1" x14ac:dyDescent="0.25">
      <c r="E543" s="16"/>
      <c r="I543" s="85"/>
      <c r="J543" s="85"/>
      <c r="K543" s="85"/>
      <c r="L543" s="85"/>
      <c r="M543" s="85"/>
      <c r="N543" s="85"/>
    </row>
    <row r="544" spans="5:14" s="9" customFormat="1" x14ac:dyDescent="0.25">
      <c r="E544" s="16"/>
      <c r="I544" s="85"/>
      <c r="J544" s="85"/>
      <c r="K544" s="85"/>
      <c r="L544" s="85"/>
      <c r="M544" s="85"/>
      <c r="N544" s="85"/>
    </row>
    <row r="545" spans="5:14" s="9" customFormat="1" x14ac:dyDescent="0.25">
      <c r="E545" s="16"/>
      <c r="I545" s="85"/>
      <c r="J545" s="85"/>
      <c r="K545" s="85"/>
      <c r="L545" s="85"/>
      <c r="M545" s="85"/>
      <c r="N545" s="85"/>
    </row>
    <row r="546" spans="5:14" s="9" customFormat="1" x14ac:dyDescent="0.25">
      <c r="E546" s="16"/>
      <c r="I546" s="85"/>
      <c r="J546" s="85"/>
      <c r="K546" s="85"/>
      <c r="L546" s="85"/>
      <c r="M546" s="85"/>
      <c r="N546" s="85"/>
    </row>
    <row r="547" spans="5:14" s="9" customFormat="1" x14ac:dyDescent="0.25">
      <c r="E547" s="16"/>
      <c r="I547" s="85"/>
      <c r="J547" s="85"/>
      <c r="K547" s="85"/>
      <c r="L547" s="85"/>
      <c r="M547" s="85"/>
      <c r="N547" s="85"/>
    </row>
    <row r="548" spans="5:14" s="9" customFormat="1" x14ac:dyDescent="0.25">
      <c r="E548" s="16"/>
      <c r="I548" s="85"/>
      <c r="J548" s="85"/>
      <c r="K548" s="85"/>
      <c r="L548" s="85"/>
      <c r="M548" s="85"/>
      <c r="N548" s="85"/>
    </row>
    <row r="549" spans="5:14" s="9" customFormat="1" x14ac:dyDescent="0.25">
      <c r="E549" s="16"/>
      <c r="I549" s="85"/>
      <c r="J549" s="85"/>
      <c r="K549" s="85"/>
      <c r="L549" s="85"/>
      <c r="M549" s="85"/>
      <c r="N549" s="85"/>
    </row>
    <row r="550" spans="5:14" s="9" customFormat="1" x14ac:dyDescent="0.25">
      <c r="E550" s="16"/>
      <c r="I550" s="85"/>
      <c r="J550" s="85"/>
      <c r="K550" s="85"/>
      <c r="L550" s="85"/>
      <c r="M550" s="85"/>
      <c r="N550" s="85"/>
    </row>
    <row r="551" spans="5:14" s="9" customFormat="1" x14ac:dyDescent="0.25">
      <c r="E551" s="16"/>
      <c r="I551" s="85"/>
      <c r="J551" s="85"/>
      <c r="K551" s="85"/>
      <c r="L551" s="85"/>
      <c r="M551" s="85"/>
      <c r="N551" s="85"/>
    </row>
    <row r="552" spans="5:14" s="9" customFormat="1" x14ac:dyDescent="0.25">
      <c r="E552" s="16"/>
      <c r="I552" s="85"/>
      <c r="J552" s="85"/>
      <c r="K552" s="85"/>
      <c r="L552" s="85"/>
      <c r="M552" s="85"/>
      <c r="N552" s="85"/>
    </row>
    <row r="553" spans="5:14" s="9" customFormat="1" x14ac:dyDescent="0.25">
      <c r="E553" s="16"/>
      <c r="I553" s="85"/>
      <c r="J553" s="85"/>
      <c r="K553" s="85"/>
      <c r="L553" s="85"/>
      <c r="M553" s="85"/>
      <c r="N553" s="85"/>
    </row>
    <row r="554" spans="5:14" s="9" customFormat="1" x14ac:dyDescent="0.25">
      <c r="E554" s="16"/>
      <c r="I554" s="85"/>
      <c r="J554" s="85"/>
      <c r="K554" s="85"/>
      <c r="L554" s="85"/>
      <c r="M554" s="85"/>
      <c r="N554" s="85"/>
    </row>
    <row r="555" spans="5:14" s="9" customFormat="1" x14ac:dyDescent="0.25">
      <c r="E555" s="16"/>
      <c r="I555" s="85"/>
      <c r="J555" s="85"/>
      <c r="K555" s="85"/>
      <c r="L555" s="85"/>
      <c r="M555" s="85"/>
      <c r="N555" s="85"/>
    </row>
    <row r="556" spans="5:14" s="9" customFormat="1" x14ac:dyDescent="0.25">
      <c r="E556" s="16"/>
      <c r="I556" s="85"/>
      <c r="J556" s="85"/>
      <c r="K556" s="85"/>
      <c r="L556" s="85"/>
      <c r="M556" s="85"/>
      <c r="N556" s="85"/>
    </row>
    <row r="557" spans="5:14" s="9" customFormat="1" x14ac:dyDescent="0.25">
      <c r="E557" s="16"/>
      <c r="I557" s="85"/>
      <c r="J557" s="85"/>
      <c r="K557" s="85"/>
      <c r="L557" s="85"/>
      <c r="M557" s="85"/>
      <c r="N557" s="85"/>
    </row>
    <row r="558" spans="5:14" s="9" customFormat="1" x14ac:dyDescent="0.25">
      <c r="E558" s="16"/>
      <c r="I558" s="85"/>
      <c r="J558" s="85"/>
      <c r="K558" s="85"/>
      <c r="L558" s="85"/>
      <c r="M558" s="85"/>
      <c r="N558" s="85"/>
    </row>
    <row r="559" spans="5:14" s="9" customFormat="1" x14ac:dyDescent="0.25">
      <c r="E559" s="16"/>
      <c r="I559" s="85"/>
      <c r="J559" s="85"/>
      <c r="K559" s="85"/>
      <c r="L559" s="85"/>
      <c r="M559" s="85"/>
      <c r="N559" s="85"/>
    </row>
    <row r="560" spans="5:14" s="9" customFormat="1" x14ac:dyDescent="0.25">
      <c r="E560" s="16"/>
      <c r="I560" s="85"/>
      <c r="J560" s="85"/>
      <c r="K560" s="85"/>
      <c r="L560" s="85"/>
      <c r="M560" s="85"/>
      <c r="N560" s="85"/>
    </row>
    <row r="561" spans="5:14" s="9" customFormat="1" x14ac:dyDescent="0.25">
      <c r="E561" s="16"/>
      <c r="I561" s="85"/>
      <c r="J561" s="85"/>
      <c r="K561" s="85"/>
      <c r="L561" s="85"/>
      <c r="M561" s="85"/>
      <c r="N561" s="85"/>
    </row>
    <row r="562" spans="5:14" s="9" customFormat="1" x14ac:dyDescent="0.25">
      <c r="E562" s="16"/>
      <c r="I562" s="85"/>
      <c r="J562" s="85"/>
      <c r="K562" s="85"/>
      <c r="L562" s="85"/>
      <c r="M562" s="85"/>
      <c r="N562" s="85"/>
    </row>
    <row r="563" spans="5:14" s="9" customFormat="1" x14ac:dyDescent="0.25">
      <c r="E563" s="16"/>
      <c r="I563" s="85"/>
      <c r="J563" s="85"/>
      <c r="K563" s="85"/>
      <c r="L563" s="85"/>
      <c r="M563" s="85"/>
      <c r="N563" s="85"/>
    </row>
    <row r="564" spans="5:14" s="9" customFormat="1" x14ac:dyDescent="0.25">
      <c r="E564" s="16"/>
      <c r="I564" s="85"/>
      <c r="J564" s="85"/>
      <c r="K564" s="85"/>
      <c r="L564" s="85"/>
      <c r="M564" s="85"/>
      <c r="N564" s="85"/>
    </row>
    <row r="565" spans="5:14" s="9" customFormat="1" x14ac:dyDescent="0.25">
      <c r="E565" s="16"/>
      <c r="I565" s="85"/>
      <c r="J565" s="85"/>
      <c r="K565" s="85"/>
      <c r="L565" s="85"/>
      <c r="M565" s="85"/>
      <c r="N565" s="85"/>
    </row>
    <row r="566" spans="5:14" s="9" customFormat="1" x14ac:dyDescent="0.25">
      <c r="E566" s="16"/>
      <c r="I566" s="85"/>
      <c r="J566" s="85"/>
      <c r="K566" s="85"/>
      <c r="L566" s="85"/>
      <c r="M566" s="85"/>
      <c r="N566" s="85"/>
    </row>
    <row r="567" spans="5:14" s="9" customFormat="1" x14ac:dyDescent="0.25">
      <c r="E567" s="16"/>
      <c r="I567" s="85"/>
      <c r="J567" s="85"/>
      <c r="K567" s="85"/>
      <c r="L567" s="85"/>
      <c r="M567" s="85"/>
      <c r="N567" s="85"/>
    </row>
    <row r="568" spans="5:14" s="9" customFormat="1" x14ac:dyDescent="0.25">
      <c r="E568" s="16"/>
      <c r="I568" s="85"/>
      <c r="J568" s="85"/>
      <c r="K568" s="85"/>
      <c r="L568" s="85"/>
      <c r="M568" s="85"/>
      <c r="N568" s="85"/>
    </row>
    <row r="569" spans="5:14" s="9" customFormat="1" x14ac:dyDescent="0.25">
      <c r="E569" s="16"/>
      <c r="I569" s="85"/>
      <c r="J569" s="85"/>
      <c r="K569" s="85"/>
      <c r="L569" s="85"/>
      <c r="M569" s="85"/>
      <c r="N569" s="85"/>
    </row>
    <row r="570" spans="5:14" s="9" customFormat="1" x14ac:dyDescent="0.25">
      <c r="E570" s="16"/>
      <c r="I570" s="85"/>
      <c r="J570" s="85"/>
      <c r="K570" s="85"/>
      <c r="L570" s="85"/>
      <c r="M570" s="85"/>
      <c r="N570" s="85"/>
    </row>
    <row r="571" spans="5:14" s="9" customFormat="1" x14ac:dyDescent="0.25">
      <c r="E571" s="16"/>
      <c r="I571" s="85"/>
      <c r="J571" s="85"/>
      <c r="K571" s="85"/>
      <c r="L571" s="85"/>
      <c r="M571" s="85"/>
      <c r="N571" s="85"/>
    </row>
    <row r="572" spans="5:14" s="9" customFormat="1" x14ac:dyDescent="0.25">
      <c r="E572" s="16"/>
      <c r="I572" s="85"/>
      <c r="J572" s="85"/>
      <c r="K572" s="85"/>
      <c r="L572" s="85"/>
      <c r="M572" s="85"/>
      <c r="N572" s="85"/>
    </row>
    <row r="573" spans="5:14" s="9" customFormat="1" x14ac:dyDescent="0.25">
      <c r="E573" s="16"/>
      <c r="I573" s="85"/>
      <c r="J573" s="85"/>
      <c r="K573" s="85"/>
      <c r="L573" s="85"/>
      <c r="M573" s="85"/>
      <c r="N573" s="85"/>
    </row>
    <row r="574" spans="5:14" s="9" customFormat="1" x14ac:dyDescent="0.25">
      <c r="E574" s="16"/>
      <c r="I574" s="85"/>
      <c r="J574" s="85"/>
      <c r="K574" s="85"/>
      <c r="L574" s="85"/>
      <c r="M574" s="85"/>
      <c r="N574" s="85"/>
    </row>
    <row r="575" spans="5:14" s="9" customFormat="1" x14ac:dyDescent="0.25">
      <c r="E575" s="16"/>
      <c r="I575" s="85"/>
      <c r="J575" s="85"/>
      <c r="K575" s="85"/>
      <c r="L575" s="85"/>
      <c r="M575" s="85"/>
      <c r="N575" s="85"/>
    </row>
    <row r="576" spans="5:14" s="9" customFormat="1" x14ac:dyDescent="0.25">
      <c r="E576" s="16"/>
      <c r="I576" s="85"/>
      <c r="J576" s="85"/>
      <c r="K576" s="85"/>
      <c r="L576" s="85"/>
      <c r="M576" s="85"/>
      <c r="N576" s="85"/>
    </row>
    <row r="577" spans="5:14" s="9" customFormat="1" x14ac:dyDescent="0.25">
      <c r="E577" s="16"/>
      <c r="I577" s="85"/>
      <c r="J577" s="85"/>
      <c r="K577" s="85"/>
      <c r="L577" s="85"/>
      <c r="M577" s="85"/>
      <c r="N577" s="85"/>
    </row>
    <row r="578" spans="5:14" s="9" customFormat="1" x14ac:dyDescent="0.25">
      <c r="E578" s="16"/>
      <c r="I578" s="85"/>
      <c r="J578" s="85"/>
      <c r="K578" s="85"/>
      <c r="L578" s="85"/>
      <c r="M578" s="85"/>
      <c r="N578" s="85"/>
    </row>
    <row r="579" spans="5:14" s="9" customFormat="1" x14ac:dyDescent="0.25">
      <c r="E579" s="16"/>
      <c r="I579" s="85"/>
      <c r="J579" s="85"/>
      <c r="K579" s="85"/>
      <c r="L579" s="85"/>
      <c r="M579" s="85"/>
      <c r="N579" s="85"/>
    </row>
    <row r="580" spans="5:14" s="9" customFormat="1" x14ac:dyDescent="0.25">
      <c r="E580" s="16"/>
      <c r="I580" s="85"/>
      <c r="J580" s="85"/>
      <c r="K580" s="85"/>
      <c r="L580" s="85"/>
      <c r="M580" s="85"/>
      <c r="N580" s="85"/>
    </row>
    <row r="581" spans="5:14" s="9" customFormat="1" x14ac:dyDescent="0.25">
      <c r="E581" s="16"/>
      <c r="I581" s="85"/>
      <c r="J581" s="85"/>
      <c r="K581" s="85"/>
      <c r="L581" s="85"/>
      <c r="M581" s="85"/>
      <c r="N581" s="85"/>
    </row>
    <row r="582" spans="5:14" s="9" customFormat="1" x14ac:dyDescent="0.25">
      <c r="E582" s="16"/>
      <c r="I582" s="85"/>
      <c r="J582" s="85"/>
      <c r="K582" s="85"/>
      <c r="L582" s="85"/>
      <c r="M582" s="85"/>
      <c r="N582" s="85"/>
    </row>
    <row r="583" spans="5:14" s="9" customFormat="1" x14ac:dyDescent="0.25">
      <c r="E583" s="16"/>
      <c r="I583" s="85"/>
      <c r="J583" s="85"/>
      <c r="K583" s="85"/>
      <c r="L583" s="85"/>
      <c r="M583" s="85"/>
      <c r="N583" s="85"/>
    </row>
    <row r="584" spans="5:14" s="9" customFormat="1" x14ac:dyDescent="0.25">
      <c r="E584" s="16"/>
      <c r="I584" s="85"/>
      <c r="J584" s="85"/>
      <c r="K584" s="85"/>
      <c r="L584" s="85"/>
      <c r="M584" s="85"/>
      <c r="N584" s="85"/>
    </row>
    <row r="585" spans="5:14" s="9" customFormat="1" x14ac:dyDescent="0.25">
      <c r="E585" s="16"/>
      <c r="I585" s="85"/>
      <c r="J585" s="85"/>
      <c r="K585" s="85"/>
      <c r="L585" s="85"/>
      <c r="M585" s="85"/>
      <c r="N585" s="85"/>
    </row>
    <row r="586" spans="5:14" s="9" customFormat="1" x14ac:dyDescent="0.25">
      <c r="E586" s="16"/>
      <c r="I586" s="85"/>
      <c r="J586" s="85"/>
      <c r="K586" s="85"/>
      <c r="L586" s="85"/>
      <c r="M586" s="85"/>
      <c r="N586" s="85"/>
    </row>
    <row r="587" spans="5:14" s="9" customFormat="1" x14ac:dyDescent="0.25">
      <c r="E587" s="16"/>
      <c r="I587" s="85"/>
      <c r="J587" s="85"/>
      <c r="K587" s="85"/>
      <c r="L587" s="85"/>
      <c r="M587" s="85"/>
      <c r="N587" s="85"/>
    </row>
    <row r="588" spans="5:14" s="9" customFormat="1" x14ac:dyDescent="0.25">
      <c r="E588" s="16"/>
      <c r="I588" s="85"/>
      <c r="J588" s="85"/>
      <c r="K588" s="85"/>
      <c r="L588" s="85"/>
      <c r="M588" s="85"/>
      <c r="N588" s="85"/>
    </row>
    <row r="589" spans="5:14" s="9" customFormat="1" x14ac:dyDescent="0.25">
      <c r="E589" s="16"/>
      <c r="I589" s="85"/>
      <c r="J589" s="85"/>
      <c r="K589" s="85"/>
      <c r="L589" s="85"/>
      <c r="M589" s="85"/>
      <c r="N589" s="85"/>
    </row>
    <row r="590" spans="5:14" s="9" customFormat="1" x14ac:dyDescent="0.25">
      <c r="E590" s="16"/>
      <c r="I590" s="85"/>
      <c r="J590" s="85"/>
      <c r="K590" s="85"/>
      <c r="L590" s="85"/>
      <c r="M590" s="85"/>
      <c r="N590" s="85"/>
    </row>
    <row r="591" spans="5:14" s="9" customFormat="1" x14ac:dyDescent="0.25">
      <c r="E591" s="16"/>
      <c r="I591" s="85"/>
      <c r="J591" s="85"/>
      <c r="K591" s="85"/>
      <c r="L591" s="85"/>
      <c r="M591" s="85"/>
      <c r="N591" s="85"/>
    </row>
    <row r="592" spans="5:14" s="9" customFormat="1" x14ac:dyDescent="0.25">
      <c r="E592" s="16"/>
      <c r="I592" s="85"/>
      <c r="J592" s="85"/>
      <c r="K592" s="85"/>
      <c r="L592" s="85"/>
      <c r="M592" s="85"/>
      <c r="N592" s="85"/>
    </row>
    <row r="593" spans="5:14" s="9" customFormat="1" x14ac:dyDescent="0.25">
      <c r="E593" s="16"/>
      <c r="I593" s="85"/>
      <c r="J593" s="85"/>
      <c r="K593" s="85"/>
      <c r="L593" s="85"/>
      <c r="M593" s="85"/>
      <c r="N593" s="85"/>
    </row>
    <row r="594" spans="5:14" s="9" customFormat="1" x14ac:dyDescent="0.25">
      <c r="E594" s="16"/>
      <c r="I594" s="85"/>
      <c r="J594" s="85"/>
      <c r="K594" s="85"/>
      <c r="L594" s="85"/>
      <c r="M594" s="85"/>
      <c r="N594" s="85"/>
    </row>
    <row r="595" spans="5:14" s="9" customFormat="1" x14ac:dyDescent="0.25">
      <c r="E595" s="16"/>
      <c r="I595" s="85"/>
      <c r="J595" s="85"/>
      <c r="K595" s="85"/>
      <c r="L595" s="85"/>
      <c r="M595" s="85"/>
      <c r="N595" s="85"/>
    </row>
    <row r="596" spans="5:14" s="9" customFormat="1" x14ac:dyDescent="0.25">
      <c r="E596" s="16"/>
      <c r="I596" s="85"/>
      <c r="J596" s="85"/>
      <c r="K596" s="85"/>
      <c r="L596" s="85"/>
      <c r="M596" s="85"/>
      <c r="N596" s="85"/>
    </row>
    <row r="597" spans="5:14" s="9" customFormat="1" x14ac:dyDescent="0.25">
      <c r="E597" s="16"/>
      <c r="I597" s="85"/>
      <c r="J597" s="85"/>
      <c r="K597" s="85"/>
      <c r="L597" s="85"/>
      <c r="M597" s="85"/>
      <c r="N597" s="85"/>
    </row>
    <row r="598" spans="5:14" s="9" customFormat="1" x14ac:dyDescent="0.25">
      <c r="E598" s="16"/>
      <c r="I598" s="85"/>
      <c r="J598" s="85"/>
      <c r="K598" s="85"/>
      <c r="L598" s="85"/>
      <c r="M598" s="85"/>
      <c r="N598" s="85"/>
    </row>
    <row r="599" spans="5:14" s="9" customFormat="1" x14ac:dyDescent="0.25">
      <c r="E599" s="16"/>
      <c r="I599" s="85"/>
      <c r="J599" s="85"/>
      <c r="K599" s="85"/>
      <c r="L599" s="85"/>
      <c r="M599" s="85"/>
      <c r="N599" s="85"/>
    </row>
    <row r="600" spans="5:14" s="9" customFormat="1" x14ac:dyDescent="0.25">
      <c r="E600" s="16"/>
      <c r="I600" s="85"/>
      <c r="J600" s="85"/>
      <c r="K600" s="85"/>
      <c r="L600" s="85"/>
      <c r="M600" s="85"/>
      <c r="N600" s="85"/>
    </row>
    <row r="601" spans="5:14" s="9" customFormat="1" x14ac:dyDescent="0.25">
      <c r="E601" s="16"/>
      <c r="I601" s="85"/>
      <c r="J601" s="85"/>
      <c r="K601" s="85"/>
      <c r="L601" s="85"/>
      <c r="M601" s="85"/>
      <c r="N601" s="85"/>
    </row>
    <row r="602" spans="5:14" s="9" customFormat="1" x14ac:dyDescent="0.25">
      <c r="E602" s="16"/>
      <c r="I602" s="85"/>
      <c r="J602" s="85"/>
      <c r="K602" s="85"/>
      <c r="L602" s="85"/>
      <c r="M602" s="85"/>
      <c r="N602" s="85"/>
    </row>
    <row r="603" spans="5:14" s="9" customFormat="1" x14ac:dyDescent="0.25">
      <c r="E603" s="16"/>
      <c r="I603" s="85"/>
      <c r="J603" s="85"/>
      <c r="K603" s="85"/>
      <c r="L603" s="85"/>
      <c r="M603" s="85"/>
      <c r="N603" s="85"/>
    </row>
    <row r="604" spans="5:14" s="9" customFormat="1" x14ac:dyDescent="0.25">
      <c r="E604" s="16"/>
      <c r="I604" s="85"/>
      <c r="J604" s="85"/>
      <c r="K604" s="85"/>
      <c r="L604" s="85"/>
      <c r="M604" s="85"/>
      <c r="N604" s="85"/>
    </row>
    <row r="605" spans="5:14" s="9" customFormat="1" x14ac:dyDescent="0.25">
      <c r="E605" s="16"/>
      <c r="I605" s="85"/>
      <c r="J605" s="85"/>
      <c r="K605" s="85"/>
      <c r="L605" s="85"/>
      <c r="M605" s="85"/>
      <c r="N605" s="85"/>
    </row>
    <row r="606" spans="5:14" s="9" customFormat="1" x14ac:dyDescent="0.25">
      <c r="E606" s="16"/>
      <c r="I606" s="85"/>
      <c r="J606" s="85"/>
      <c r="K606" s="85"/>
      <c r="L606" s="85"/>
      <c r="M606" s="85"/>
      <c r="N606" s="85"/>
    </row>
    <row r="607" spans="5:14" s="9" customFormat="1" x14ac:dyDescent="0.25">
      <c r="E607" s="16"/>
      <c r="I607" s="85"/>
      <c r="J607" s="85"/>
      <c r="K607" s="85"/>
      <c r="L607" s="85"/>
      <c r="M607" s="85"/>
      <c r="N607" s="85"/>
    </row>
    <row r="608" spans="5:14" s="9" customFormat="1" x14ac:dyDescent="0.25">
      <c r="E608" s="16"/>
      <c r="I608" s="85"/>
      <c r="J608" s="85"/>
      <c r="K608" s="85"/>
      <c r="L608" s="85"/>
      <c r="M608" s="85"/>
      <c r="N608" s="85"/>
    </row>
    <row r="609" spans="5:14" s="9" customFormat="1" x14ac:dyDescent="0.25">
      <c r="E609" s="16"/>
      <c r="I609" s="85"/>
      <c r="J609" s="85"/>
      <c r="K609" s="85"/>
      <c r="L609" s="85"/>
      <c r="M609" s="85"/>
      <c r="N609" s="85"/>
    </row>
    <row r="610" spans="5:14" s="9" customFormat="1" x14ac:dyDescent="0.25">
      <c r="E610" s="16"/>
      <c r="I610" s="85"/>
      <c r="J610" s="85"/>
      <c r="K610" s="85"/>
      <c r="L610" s="85"/>
      <c r="M610" s="85"/>
      <c r="N610" s="85"/>
    </row>
    <row r="611" spans="5:14" s="9" customFormat="1" x14ac:dyDescent="0.25">
      <c r="E611" s="16"/>
      <c r="I611" s="85"/>
      <c r="J611" s="85"/>
      <c r="K611" s="85"/>
      <c r="L611" s="85"/>
      <c r="M611" s="85"/>
      <c r="N611" s="85"/>
    </row>
    <row r="612" spans="5:14" s="9" customFormat="1" x14ac:dyDescent="0.25">
      <c r="E612" s="16"/>
      <c r="I612" s="85"/>
      <c r="J612" s="85"/>
      <c r="K612" s="85"/>
      <c r="L612" s="85"/>
      <c r="M612" s="85"/>
      <c r="N612" s="85"/>
    </row>
    <row r="613" spans="5:14" s="9" customFormat="1" x14ac:dyDescent="0.25">
      <c r="E613" s="16"/>
      <c r="I613" s="85"/>
      <c r="J613" s="85"/>
      <c r="K613" s="85"/>
      <c r="L613" s="85"/>
      <c r="M613" s="85"/>
      <c r="N613" s="85"/>
    </row>
    <row r="614" spans="5:14" s="9" customFormat="1" x14ac:dyDescent="0.25">
      <c r="E614" s="16"/>
      <c r="I614" s="85"/>
      <c r="J614" s="85"/>
      <c r="K614" s="85"/>
      <c r="L614" s="85"/>
      <c r="M614" s="85"/>
      <c r="N614" s="85"/>
    </row>
    <row r="615" spans="5:14" s="9" customFormat="1" x14ac:dyDescent="0.25">
      <c r="E615" s="16"/>
      <c r="I615" s="85"/>
      <c r="J615" s="85"/>
      <c r="K615" s="85"/>
      <c r="L615" s="85"/>
      <c r="M615" s="85"/>
      <c r="N615" s="85"/>
    </row>
    <row r="616" spans="5:14" s="9" customFormat="1" x14ac:dyDescent="0.25">
      <c r="E616" s="16"/>
      <c r="I616" s="85"/>
      <c r="J616" s="85"/>
      <c r="K616" s="85"/>
      <c r="L616" s="85"/>
      <c r="M616" s="85"/>
      <c r="N616" s="85"/>
    </row>
    <row r="617" spans="5:14" s="9" customFormat="1" x14ac:dyDescent="0.25">
      <c r="E617" s="16"/>
      <c r="I617" s="85"/>
      <c r="J617" s="85"/>
      <c r="K617" s="85"/>
      <c r="L617" s="85"/>
      <c r="M617" s="85"/>
      <c r="N617" s="85"/>
    </row>
    <row r="618" spans="5:14" s="9" customFormat="1" x14ac:dyDescent="0.25">
      <c r="E618" s="16"/>
      <c r="I618" s="85"/>
      <c r="J618" s="85"/>
      <c r="K618" s="85"/>
      <c r="L618" s="85"/>
      <c r="M618" s="85"/>
      <c r="N618" s="85"/>
    </row>
    <row r="619" spans="5:14" s="9" customFormat="1" x14ac:dyDescent="0.25">
      <c r="E619" s="16"/>
      <c r="I619" s="85"/>
      <c r="J619" s="85"/>
      <c r="K619" s="85"/>
      <c r="L619" s="85"/>
      <c r="M619" s="85"/>
      <c r="N619" s="85"/>
    </row>
    <row r="620" spans="5:14" s="9" customFormat="1" x14ac:dyDescent="0.25">
      <c r="E620" s="16"/>
      <c r="I620" s="85"/>
      <c r="J620" s="85"/>
      <c r="K620" s="85"/>
      <c r="L620" s="85"/>
      <c r="M620" s="85"/>
      <c r="N620" s="85"/>
    </row>
    <row r="621" spans="5:14" s="9" customFormat="1" x14ac:dyDescent="0.25">
      <c r="E621" s="16"/>
      <c r="I621" s="85"/>
      <c r="J621" s="85"/>
      <c r="K621" s="85"/>
      <c r="L621" s="85"/>
      <c r="M621" s="85"/>
      <c r="N621" s="85"/>
    </row>
    <row r="622" spans="5:14" s="9" customFormat="1" x14ac:dyDescent="0.25">
      <c r="E622" s="16"/>
      <c r="I622" s="85"/>
      <c r="J622" s="85"/>
      <c r="K622" s="85"/>
      <c r="L622" s="85"/>
      <c r="M622" s="85"/>
      <c r="N622" s="85"/>
    </row>
    <row r="623" spans="5:14" s="9" customFormat="1" x14ac:dyDescent="0.25">
      <c r="E623" s="16"/>
      <c r="I623" s="85"/>
      <c r="J623" s="85"/>
      <c r="K623" s="85"/>
      <c r="L623" s="85"/>
      <c r="M623" s="85"/>
      <c r="N623" s="85"/>
    </row>
    <row r="624" spans="5:14" s="9" customFormat="1" x14ac:dyDescent="0.25">
      <c r="E624" s="16"/>
      <c r="I624" s="85"/>
      <c r="J624" s="85"/>
      <c r="K624" s="85"/>
      <c r="L624" s="85"/>
      <c r="M624" s="85"/>
      <c r="N624" s="85"/>
    </row>
    <row r="625" spans="5:14" s="9" customFormat="1" x14ac:dyDescent="0.25">
      <c r="E625" s="16"/>
      <c r="I625" s="85"/>
      <c r="J625" s="85"/>
      <c r="K625" s="85"/>
      <c r="L625" s="85"/>
      <c r="M625" s="85"/>
      <c r="N625" s="85"/>
    </row>
    <row r="626" spans="5:14" s="9" customFormat="1" x14ac:dyDescent="0.25">
      <c r="E626" s="16"/>
      <c r="I626" s="85"/>
      <c r="J626" s="85"/>
      <c r="K626" s="85"/>
      <c r="L626" s="85"/>
      <c r="M626" s="85"/>
      <c r="N626" s="85"/>
    </row>
    <row r="627" spans="5:14" s="9" customFormat="1" x14ac:dyDescent="0.25">
      <c r="E627" s="16"/>
      <c r="I627" s="85"/>
      <c r="J627" s="85"/>
      <c r="K627" s="85"/>
      <c r="L627" s="85"/>
      <c r="M627" s="85"/>
      <c r="N627" s="85"/>
    </row>
    <row r="628" spans="5:14" s="9" customFormat="1" x14ac:dyDescent="0.25">
      <c r="E628" s="16"/>
      <c r="I628" s="85"/>
      <c r="J628" s="85"/>
      <c r="K628" s="85"/>
      <c r="L628" s="85"/>
      <c r="M628" s="85"/>
      <c r="N628" s="85"/>
    </row>
    <row r="629" spans="5:14" s="9" customFormat="1" x14ac:dyDescent="0.25">
      <c r="E629" s="16"/>
      <c r="I629" s="85"/>
      <c r="J629" s="85"/>
      <c r="K629" s="85"/>
      <c r="L629" s="85"/>
      <c r="M629" s="85"/>
      <c r="N629" s="85"/>
    </row>
    <row r="630" spans="5:14" s="9" customFormat="1" x14ac:dyDescent="0.25">
      <c r="E630" s="16"/>
      <c r="I630" s="85"/>
      <c r="J630" s="85"/>
      <c r="K630" s="85"/>
      <c r="L630" s="85"/>
      <c r="M630" s="85"/>
      <c r="N630" s="85"/>
    </row>
    <row r="631" spans="5:14" s="9" customFormat="1" x14ac:dyDescent="0.25">
      <c r="E631" s="16"/>
      <c r="I631" s="85"/>
      <c r="J631" s="85"/>
      <c r="K631" s="85"/>
      <c r="L631" s="85"/>
      <c r="M631" s="85"/>
      <c r="N631" s="85"/>
    </row>
    <row r="632" spans="5:14" s="9" customFormat="1" x14ac:dyDescent="0.25">
      <c r="E632" s="16"/>
      <c r="I632" s="85"/>
      <c r="J632" s="85"/>
      <c r="K632" s="85"/>
      <c r="L632" s="85"/>
      <c r="M632" s="85"/>
      <c r="N632" s="85"/>
    </row>
    <row r="633" spans="5:14" s="9" customFormat="1" x14ac:dyDescent="0.25">
      <c r="E633" s="16"/>
      <c r="I633" s="85"/>
      <c r="J633" s="85"/>
      <c r="K633" s="85"/>
      <c r="L633" s="85"/>
      <c r="M633" s="85"/>
      <c r="N633" s="85"/>
    </row>
    <row r="634" spans="5:14" s="9" customFormat="1" x14ac:dyDescent="0.25">
      <c r="E634" s="16"/>
      <c r="I634" s="85"/>
      <c r="J634" s="85"/>
      <c r="K634" s="85"/>
      <c r="L634" s="85"/>
      <c r="M634" s="85"/>
      <c r="N634" s="85"/>
    </row>
    <row r="635" spans="5:14" s="9" customFormat="1" x14ac:dyDescent="0.25">
      <c r="E635" s="16"/>
      <c r="I635" s="85"/>
      <c r="J635" s="85"/>
      <c r="K635" s="85"/>
      <c r="L635" s="85"/>
      <c r="M635" s="85"/>
      <c r="N635" s="85"/>
    </row>
    <row r="636" spans="5:14" s="9" customFormat="1" x14ac:dyDescent="0.25">
      <c r="E636" s="16"/>
      <c r="I636" s="85"/>
      <c r="J636" s="85"/>
      <c r="K636" s="85"/>
      <c r="L636" s="85"/>
      <c r="M636" s="85"/>
      <c r="N636" s="85"/>
    </row>
    <row r="637" spans="5:14" s="9" customFormat="1" x14ac:dyDescent="0.25">
      <c r="E637" s="16"/>
      <c r="I637" s="85"/>
      <c r="J637" s="85"/>
      <c r="K637" s="85"/>
      <c r="L637" s="85"/>
      <c r="M637" s="85"/>
      <c r="N637" s="85"/>
    </row>
    <row r="638" spans="5:14" s="9" customFormat="1" x14ac:dyDescent="0.25">
      <c r="E638" s="16"/>
      <c r="I638" s="85"/>
      <c r="J638" s="85"/>
      <c r="K638" s="85"/>
      <c r="L638" s="85"/>
      <c r="M638" s="85"/>
      <c r="N638" s="85"/>
    </row>
    <row r="639" spans="5:14" s="9" customFormat="1" x14ac:dyDescent="0.25">
      <c r="E639" s="16"/>
      <c r="I639" s="85"/>
      <c r="J639" s="85"/>
      <c r="K639" s="85"/>
      <c r="L639" s="85"/>
      <c r="M639" s="85"/>
      <c r="N639" s="85"/>
    </row>
    <row r="640" spans="5:14" s="9" customFormat="1" x14ac:dyDescent="0.25">
      <c r="E640" s="16"/>
      <c r="I640" s="85"/>
      <c r="J640" s="85"/>
      <c r="K640" s="85"/>
      <c r="L640" s="85"/>
      <c r="M640" s="85"/>
      <c r="N640" s="85"/>
    </row>
    <row r="641" spans="5:14" s="9" customFormat="1" x14ac:dyDescent="0.25">
      <c r="E641" s="16"/>
      <c r="I641" s="85"/>
      <c r="J641" s="85"/>
      <c r="K641" s="85"/>
      <c r="L641" s="85"/>
      <c r="M641" s="85"/>
      <c r="N641" s="85"/>
    </row>
    <row r="642" spans="5:14" s="9" customFormat="1" x14ac:dyDescent="0.25">
      <c r="E642" s="16"/>
      <c r="I642" s="85"/>
      <c r="J642" s="85"/>
      <c r="K642" s="85"/>
      <c r="L642" s="85"/>
      <c r="M642" s="85"/>
      <c r="N642" s="85"/>
    </row>
    <row r="643" spans="5:14" s="9" customFormat="1" x14ac:dyDescent="0.25">
      <c r="E643" s="16"/>
      <c r="I643" s="85"/>
      <c r="J643" s="85"/>
      <c r="K643" s="85"/>
      <c r="L643" s="85"/>
      <c r="M643" s="85"/>
      <c r="N643" s="85"/>
    </row>
    <row r="644" spans="5:14" s="9" customFormat="1" x14ac:dyDescent="0.25">
      <c r="E644" s="16"/>
      <c r="I644" s="85"/>
      <c r="J644" s="85"/>
      <c r="K644" s="85"/>
      <c r="L644" s="85"/>
      <c r="M644" s="85"/>
      <c r="N644" s="85"/>
    </row>
    <row r="645" spans="5:14" s="9" customFormat="1" x14ac:dyDescent="0.25">
      <c r="E645" s="16"/>
      <c r="I645" s="85"/>
      <c r="J645" s="85"/>
      <c r="K645" s="85"/>
      <c r="L645" s="85"/>
      <c r="M645" s="85"/>
      <c r="N645" s="85"/>
    </row>
    <row r="646" spans="5:14" s="9" customFormat="1" x14ac:dyDescent="0.25">
      <c r="E646" s="16"/>
      <c r="I646" s="85"/>
      <c r="J646" s="85"/>
      <c r="K646" s="85"/>
      <c r="L646" s="85"/>
      <c r="M646" s="85"/>
      <c r="N646" s="85"/>
    </row>
    <row r="647" spans="5:14" s="9" customFormat="1" x14ac:dyDescent="0.25">
      <c r="E647" s="16"/>
      <c r="I647" s="85"/>
      <c r="J647" s="85"/>
      <c r="K647" s="85"/>
      <c r="L647" s="85"/>
      <c r="M647" s="85"/>
      <c r="N647" s="85"/>
    </row>
    <row r="648" spans="5:14" s="9" customFormat="1" x14ac:dyDescent="0.25">
      <c r="E648" s="16"/>
      <c r="I648" s="85"/>
      <c r="J648" s="85"/>
      <c r="K648" s="85"/>
      <c r="L648" s="85"/>
      <c r="M648" s="85"/>
      <c r="N648" s="85"/>
    </row>
    <row r="649" spans="5:14" s="9" customFormat="1" x14ac:dyDescent="0.25">
      <c r="E649" s="16"/>
      <c r="I649" s="85"/>
      <c r="J649" s="85"/>
      <c r="K649" s="85"/>
      <c r="L649" s="85"/>
      <c r="M649" s="85"/>
      <c r="N649" s="85"/>
    </row>
    <row r="650" spans="5:14" s="9" customFormat="1" x14ac:dyDescent="0.25">
      <c r="E650" s="16"/>
      <c r="I650" s="85"/>
      <c r="J650" s="85"/>
      <c r="K650" s="85"/>
      <c r="L650" s="85"/>
      <c r="M650" s="85"/>
      <c r="N650" s="85"/>
    </row>
    <row r="651" spans="5:14" s="9" customFormat="1" x14ac:dyDescent="0.25">
      <c r="E651" s="16"/>
      <c r="I651" s="85"/>
      <c r="J651" s="85"/>
      <c r="K651" s="85"/>
      <c r="L651" s="85"/>
      <c r="M651" s="85"/>
      <c r="N651" s="85"/>
    </row>
    <row r="652" spans="5:14" s="9" customFormat="1" x14ac:dyDescent="0.25">
      <c r="E652" s="16"/>
      <c r="I652" s="85"/>
      <c r="J652" s="85"/>
      <c r="K652" s="85"/>
      <c r="L652" s="85"/>
      <c r="M652" s="85"/>
      <c r="N652" s="85"/>
    </row>
    <row r="653" spans="5:14" s="9" customFormat="1" x14ac:dyDescent="0.25">
      <c r="E653" s="16"/>
      <c r="I653" s="85"/>
      <c r="J653" s="85"/>
      <c r="K653" s="85"/>
      <c r="L653" s="85"/>
      <c r="M653" s="85"/>
      <c r="N653" s="85"/>
    </row>
    <row r="654" spans="5:14" s="9" customFormat="1" x14ac:dyDescent="0.25">
      <c r="E654" s="16"/>
      <c r="I654" s="85"/>
      <c r="J654" s="85"/>
      <c r="K654" s="85"/>
      <c r="L654" s="85"/>
      <c r="M654" s="85"/>
      <c r="N654" s="85"/>
    </row>
    <row r="655" spans="5:14" s="9" customFormat="1" x14ac:dyDescent="0.25">
      <c r="E655" s="16"/>
      <c r="I655" s="85"/>
      <c r="J655" s="85"/>
      <c r="K655" s="85"/>
      <c r="L655" s="85"/>
      <c r="M655" s="85"/>
      <c r="N655" s="85"/>
    </row>
    <row r="656" spans="5:14" s="9" customFormat="1" x14ac:dyDescent="0.25">
      <c r="E656" s="16"/>
      <c r="I656" s="85"/>
      <c r="J656" s="85"/>
      <c r="K656" s="85"/>
      <c r="L656" s="85"/>
      <c r="M656" s="85"/>
      <c r="N656" s="85"/>
    </row>
    <row r="657" spans="5:14" s="9" customFormat="1" x14ac:dyDescent="0.25">
      <c r="E657" s="16"/>
      <c r="I657" s="85"/>
      <c r="J657" s="85"/>
      <c r="K657" s="85"/>
      <c r="L657" s="85"/>
      <c r="M657" s="85"/>
      <c r="N657" s="85"/>
    </row>
    <row r="658" spans="5:14" s="9" customFormat="1" x14ac:dyDescent="0.25">
      <c r="E658" s="16"/>
      <c r="I658" s="85"/>
      <c r="J658" s="85"/>
      <c r="K658" s="85"/>
      <c r="L658" s="85"/>
      <c r="M658" s="85"/>
      <c r="N658" s="85"/>
    </row>
    <row r="659" spans="5:14" s="9" customFormat="1" x14ac:dyDescent="0.25">
      <c r="E659" s="16"/>
      <c r="I659" s="85"/>
      <c r="J659" s="85"/>
      <c r="K659" s="85"/>
      <c r="L659" s="85"/>
      <c r="M659" s="85"/>
      <c r="N659" s="85"/>
    </row>
    <row r="660" spans="5:14" s="9" customFormat="1" x14ac:dyDescent="0.25">
      <c r="E660" s="16"/>
      <c r="I660" s="85"/>
      <c r="J660" s="85"/>
      <c r="K660" s="85"/>
      <c r="L660" s="85"/>
      <c r="M660" s="85"/>
      <c r="N660" s="85"/>
    </row>
    <row r="661" spans="5:14" s="9" customFormat="1" x14ac:dyDescent="0.25">
      <c r="E661" s="16"/>
      <c r="I661" s="85"/>
      <c r="J661" s="85"/>
      <c r="K661" s="85"/>
      <c r="L661" s="85"/>
      <c r="M661" s="85"/>
      <c r="N661" s="85"/>
    </row>
    <row r="662" spans="5:14" s="9" customFormat="1" x14ac:dyDescent="0.25">
      <c r="E662" s="16"/>
      <c r="I662" s="85"/>
      <c r="J662" s="85"/>
      <c r="K662" s="85"/>
      <c r="L662" s="85"/>
      <c r="M662" s="85"/>
      <c r="N662" s="85"/>
    </row>
    <row r="663" spans="5:14" s="9" customFormat="1" x14ac:dyDescent="0.25">
      <c r="E663" s="16"/>
      <c r="I663" s="85"/>
      <c r="J663" s="85"/>
      <c r="K663" s="85"/>
      <c r="L663" s="85"/>
      <c r="M663" s="85"/>
      <c r="N663" s="85"/>
    </row>
    <row r="664" spans="5:14" s="9" customFormat="1" x14ac:dyDescent="0.25">
      <c r="E664" s="16"/>
      <c r="I664" s="85"/>
      <c r="J664" s="85"/>
      <c r="K664" s="85"/>
      <c r="L664" s="85"/>
      <c r="M664" s="85"/>
      <c r="N664" s="85"/>
    </row>
    <row r="665" spans="5:14" s="9" customFormat="1" x14ac:dyDescent="0.25">
      <c r="E665" s="16"/>
      <c r="I665" s="85"/>
      <c r="J665" s="85"/>
      <c r="K665" s="85"/>
      <c r="L665" s="85"/>
      <c r="M665" s="85"/>
      <c r="N665" s="85"/>
    </row>
    <row r="666" spans="5:14" s="9" customFormat="1" x14ac:dyDescent="0.25">
      <c r="E666" s="16"/>
      <c r="I666" s="85"/>
      <c r="J666" s="85"/>
      <c r="K666" s="85"/>
      <c r="L666" s="85"/>
      <c r="M666" s="85"/>
      <c r="N666" s="85"/>
    </row>
    <row r="667" spans="5:14" s="9" customFormat="1" x14ac:dyDescent="0.25">
      <c r="E667" s="16"/>
      <c r="I667" s="85"/>
      <c r="J667" s="85"/>
      <c r="K667" s="85"/>
      <c r="L667" s="85"/>
      <c r="M667" s="85"/>
      <c r="N667" s="85"/>
    </row>
    <row r="668" spans="5:14" s="9" customFormat="1" x14ac:dyDescent="0.25">
      <c r="E668" s="16"/>
      <c r="I668" s="85"/>
      <c r="J668" s="85"/>
      <c r="K668" s="85"/>
      <c r="L668" s="85"/>
      <c r="M668" s="85"/>
      <c r="N668" s="85"/>
    </row>
    <row r="669" spans="5:14" s="9" customFormat="1" x14ac:dyDescent="0.25">
      <c r="E669" s="16"/>
      <c r="I669" s="85"/>
      <c r="J669" s="85"/>
      <c r="K669" s="85"/>
      <c r="L669" s="85"/>
      <c r="M669" s="85"/>
      <c r="N669" s="85"/>
    </row>
    <row r="670" spans="5:14" s="9" customFormat="1" x14ac:dyDescent="0.25">
      <c r="E670" s="16"/>
      <c r="I670" s="85"/>
      <c r="J670" s="85"/>
      <c r="K670" s="85"/>
      <c r="L670" s="85"/>
      <c r="M670" s="85"/>
      <c r="N670" s="85"/>
    </row>
    <row r="671" spans="5:14" s="9" customFormat="1" x14ac:dyDescent="0.25">
      <c r="E671" s="16"/>
      <c r="I671" s="85"/>
      <c r="J671" s="85"/>
      <c r="K671" s="85"/>
      <c r="L671" s="85"/>
      <c r="M671" s="85"/>
      <c r="N671" s="85"/>
    </row>
    <row r="672" spans="5:14" s="9" customFormat="1" x14ac:dyDescent="0.25">
      <c r="E672" s="16"/>
      <c r="I672" s="85"/>
      <c r="J672" s="85"/>
      <c r="K672" s="85"/>
      <c r="L672" s="85"/>
      <c r="M672" s="85"/>
      <c r="N672" s="85"/>
    </row>
    <row r="673" spans="5:14" s="9" customFormat="1" x14ac:dyDescent="0.25">
      <c r="E673" s="16"/>
      <c r="I673" s="85"/>
      <c r="J673" s="85"/>
      <c r="K673" s="85"/>
      <c r="L673" s="85"/>
      <c r="M673" s="85"/>
      <c r="N673" s="85"/>
    </row>
    <row r="674" spans="5:14" s="9" customFormat="1" x14ac:dyDescent="0.25">
      <c r="E674" s="16"/>
      <c r="I674" s="85"/>
      <c r="J674" s="85"/>
      <c r="K674" s="85"/>
      <c r="L674" s="85"/>
      <c r="M674" s="85"/>
      <c r="N674" s="85"/>
    </row>
    <row r="675" spans="5:14" s="9" customFormat="1" x14ac:dyDescent="0.25">
      <c r="E675" s="16"/>
      <c r="I675" s="85"/>
      <c r="J675" s="85"/>
      <c r="K675" s="85"/>
      <c r="L675" s="85"/>
      <c r="M675" s="85"/>
      <c r="N675" s="85"/>
    </row>
    <row r="676" spans="5:14" s="9" customFormat="1" x14ac:dyDescent="0.25">
      <c r="E676" s="16"/>
      <c r="I676" s="85"/>
      <c r="J676" s="85"/>
      <c r="K676" s="85"/>
      <c r="L676" s="85"/>
      <c r="M676" s="85"/>
      <c r="N676" s="85"/>
    </row>
    <row r="677" spans="5:14" s="9" customFormat="1" x14ac:dyDescent="0.25">
      <c r="E677" s="16"/>
      <c r="I677" s="85"/>
      <c r="J677" s="85"/>
      <c r="K677" s="85"/>
      <c r="L677" s="85"/>
      <c r="M677" s="85"/>
      <c r="N677" s="85"/>
    </row>
    <row r="678" spans="5:14" s="9" customFormat="1" x14ac:dyDescent="0.25">
      <c r="E678" s="16"/>
      <c r="I678" s="85"/>
      <c r="J678" s="85"/>
      <c r="K678" s="85"/>
      <c r="L678" s="85"/>
      <c r="M678" s="85"/>
      <c r="N678" s="85"/>
    </row>
    <row r="679" spans="5:14" s="9" customFormat="1" x14ac:dyDescent="0.25">
      <c r="E679" s="16"/>
      <c r="I679" s="85"/>
      <c r="J679" s="85"/>
      <c r="K679" s="85"/>
      <c r="L679" s="85"/>
      <c r="M679" s="85"/>
      <c r="N679" s="85"/>
    </row>
    <row r="680" spans="5:14" s="9" customFormat="1" x14ac:dyDescent="0.25">
      <c r="E680" s="16"/>
      <c r="I680" s="85"/>
      <c r="J680" s="85"/>
      <c r="K680" s="85"/>
      <c r="L680" s="85"/>
      <c r="M680" s="85"/>
      <c r="N680" s="85"/>
    </row>
    <row r="681" spans="5:14" s="9" customFormat="1" x14ac:dyDescent="0.25">
      <c r="E681" s="16"/>
      <c r="I681" s="85"/>
      <c r="J681" s="85"/>
      <c r="K681" s="85"/>
      <c r="L681" s="85"/>
      <c r="M681" s="85"/>
      <c r="N681" s="85"/>
    </row>
    <row r="682" spans="5:14" s="9" customFormat="1" x14ac:dyDescent="0.25">
      <c r="E682" s="16"/>
      <c r="I682" s="85"/>
      <c r="J682" s="85"/>
      <c r="K682" s="85"/>
      <c r="L682" s="85"/>
      <c r="M682" s="85"/>
      <c r="N682" s="85"/>
    </row>
    <row r="683" spans="5:14" s="9" customFormat="1" x14ac:dyDescent="0.25">
      <c r="E683" s="16"/>
      <c r="I683" s="85"/>
      <c r="J683" s="85"/>
      <c r="K683" s="85"/>
      <c r="L683" s="85"/>
      <c r="M683" s="85"/>
      <c r="N683" s="85"/>
    </row>
    <row r="684" spans="5:14" s="9" customFormat="1" x14ac:dyDescent="0.25">
      <c r="E684" s="16"/>
      <c r="I684" s="85"/>
      <c r="J684" s="85"/>
      <c r="K684" s="85"/>
      <c r="L684" s="85"/>
      <c r="M684" s="85"/>
      <c r="N684" s="85"/>
    </row>
    <row r="685" spans="5:14" s="9" customFormat="1" x14ac:dyDescent="0.25">
      <c r="E685" s="16"/>
      <c r="I685" s="85"/>
      <c r="J685" s="85"/>
      <c r="K685" s="85"/>
      <c r="L685" s="85"/>
      <c r="M685" s="85"/>
      <c r="N685" s="85"/>
    </row>
    <row r="686" spans="5:14" s="9" customFormat="1" x14ac:dyDescent="0.25">
      <c r="E686" s="16"/>
      <c r="I686" s="85"/>
      <c r="J686" s="85"/>
      <c r="K686" s="85"/>
      <c r="L686" s="85"/>
      <c r="M686" s="85"/>
      <c r="N686" s="85"/>
    </row>
    <row r="687" spans="5:14" s="9" customFormat="1" x14ac:dyDescent="0.25">
      <c r="E687" s="16"/>
      <c r="I687" s="85"/>
      <c r="J687" s="85"/>
      <c r="K687" s="85"/>
      <c r="L687" s="85"/>
      <c r="M687" s="85"/>
      <c r="N687" s="85"/>
    </row>
    <row r="688" spans="5:14" s="9" customFormat="1" x14ac:dyDescent="0.25">
      <c r="E688" s="16"/>
      <c r="I688" s="85"/>
      <c r="J688" s="85"/>
      <c r="K688" s="85"/>
      <c r="L688" s="85"/>
      <c r="M688" s="85"/>
      <c r="N688" s="85"/>
    </row>
    <row r="689" spans="5:14" s="9" customFormat="1" x14ac:dyDescent="0.25">
      <c r="E689" s="16"/>
      <c r="I689" s="85"/>
      <c r="J689" s="85"/>
      <c r="K689" s="85"/>
      <c r="L689" s="85"/>
      <c r="M689" s="85"/>
      <c r="N689" s="85"/>
    </row>
    <row r="690" spans="5:14" s="9" customFormat="1" x14ac:dyDescent="0.25">
      <c r="E690" s="16"/>
      <c r="I690" s="85"/>
      <c r="J690" s="85"/>
      <c r="K690" s="85"/>
      <c r="L690" s="85"/>
      <c r="M690" s="85"/>
      <c r="N690" s="85"/>
    </row>
    <row r="691" spans="5:14" s="9" customFormat="1" x14ac:dyDescent="0.25">
      <c r="E691" s="16"/>
      <c r="I691" s="85"/>
      <c r="J691" s="85"/>
      <c r="K691" s="85"/>
      <c r="L691" s="85"/>
      <c r="M691" s="85"/>
      <c r="N691" s="85"/>
    </row>
    <row r="692" spans="5:14" s="9" customFormat="1" x14ac:dyDescent="0.25">
      <c r="E692" s="16"/>
      <c r="I692" s="85"/>
      <c r="J692" s="85"/>
      <c r="K692" s="85"/>
      <c r="L692" s="85"/>
      <c r="M692" s="85"/>
      <c r="N692" s="85"/>
    </row>
    <row r="693" spans="5:14" s="9" customFormat="1" x14ac:dyDescent="0.25">
      <c r="E693" s="16"/>
      <c r="I693" s="85"/>
      <c r="J693" s="85"/>
      <c r="K693" s="85"/>
      <c r="L693" s="85"/>
      <c r="M693" s="85"/>
      <c r="N693" s="85"/>
    </row>
    <row r="694" spans="5:14" s="9" customFormat="1" x14ac:dyDescent="0.25">
      <c r="E694" s="16"/>
      <c r="I694" s="85"/>
      <c r="J694" s="85"/>
      <c r="K694" s="85"/>
      <c r="L694" s="85"/>
      <c r="M694" s="85"/>
      <c r="N694" s="85"/>
    </row>
    <row r="695" spans="5:14" s="9" customFormat="1" x14ac:dyDescent="0.25">
      <c r="E695" s="16"/>
      <c r="I695" s="85"/>
      <c r="J695" s="85"/>
      <c r="K695" s="85"/>
      <c r="L695" s="85"/>
      <c r="M695" s="85"/>
      <c r="N695" s="85"/>
    </row>
    <row r="696" spans="5:14" s="9" customFormat="1" x14ac:dyDescent="0.25">
      <c r="E696" s="16"/>
      <c r="I696" s="85"/>
      <c r="J696" s="85"/>
      <c r="K696" s="85"/>
      <c r="L696" s="85"/>
      <c r="M696" s="85"/>
      <c r="N696" s="85"/>
    </row>
    <row r="697" spans="5:14" s="9" customFormat="1" x14ac:dyDescent="0.25">
      <c r="E697" s="16"/>
      <c r="I697" s="85"/>
      <c r="J697" s="85"/>
      <c r="K697" s="85"/>
      <c r="L697" s="85"/>
      <c r="M697" s="85"/>
      <c r="N697" s="85"/>
    </row>
    <row r="698" spans="5:14" s="9" customFormat="1" x14ac:dyDescent="0.25">
      <c r="E698" s="16"/>
      <c r="I698" s="85"/>
      <c r="J698" s="85"/>
      <c r="K698" s="85"/>
      <c r="L698" s="85"/>
      <c r="M698" s="85"/>
      <c r="N698" s="85"/>
    </row>
    <row r="699" spans="5:14" s="9" customFormat="1" x14ac:dyDescent="0.25">
      <c r="E699" s="16"/>
      <c r="I699" s="85"/>
      <c r="J699" s="85"/>
      <c r="K699" s="85"/>
      <c r="L699" s="85"/>
      <c r="M699" s="85"/>
      <c r="N699" s="85"/>
    </row>
    <row r="700" spans="5:14" s="9" customFormat="1" x14ac:dyDescent="0.25">
      <c r="E700" s="16"/>
      <c r="I700" s="85"/>
      <c r="J700" s="85"/>
      <c r="K700" s="85"/>
      <c r="L700" s="85"/>
      <c r="M700" s="85"/>
      <c r="N700" s="85"/>
    </row>
    <row r="701" spans="5:14" s="9" customFormat="1" x14ac:dyDescent="0.25">
      <c r="E701" s="16"/>
      <c r="I701" s="85"/>
      <c r="J701" s="85"/>
      <c r="K701" s="85"/>
      <c r="L701" s="85"/>
      <c r="M701" s="85"/>
      <c r="N701" s="85"/>
    </row>
    <row r="702" spans="5:14" s="9" customFormat="1" x14ac:dyDescent="0.25">
      <c r="E702" s="16"/>
      <c r="I702" s="85"/>
      <c r="J702" s="85"/>
      <c r="K702" s="85"/>
      <c r="L702" s="85"/>
      <c r="M702" s="85"/>
      <c r="N702" s="85"/>
    </row>
    <row r="703" spans="5:14" s="9" customFormat="1" x14ac:dyDescent="0.25">
      <c r="E703" s="16"/>
      <c r="I703" s="85"/>
      <c r="J703" s="85"/>
      <c r="K703" s="85"/>
      <c r="L703" s="85"/>
      <c r="M703" s="85"/>
      <c r="N703" s="85"/>
    </row>
    <row r="704" spans="5:14" s="9" customFormat="1" x14ac:dyDescent="0.25">
      <c r="E704" s="16"/>
      <c r="I704" s="85"/>
      <c r="J704" s="85"/>
      <c r="K704" s="85"/>
      <c r="L704" s="85"/>
      <c r="M704" s="85"/>
      <c r="N704" s="85"/>
    </row>
    <row r="705" spans="5:14" s="9" customFormat="1" x14ac:dyDescent="0.25">
      <c r="E705" s="16"/>
      <c r="I705" s="85"/>
      <c r="J705" s="85"/>
      <c r="K705" s="85"/>
      <c r="L705" s="85"/>
      <c r="M705" s="85"/>
      <c r="N705" s="85"/>
    </row>
    <row r="706" spans="5:14" s="9" customFormat="1" x14ac:dyDescent="0.25">
      <c r="E706" s="16"/>
      <c r="I706" s="85"/>
      <c r="J706" s="85"/>
      <c r="K706" s="85"/>
      <c r="L706" s="85"/>
      <c r="M706" s="85"/>
      <c r="N706" s="85"/>
    </row>
    <row r="707" spans="5:14" s="9" customFormat="1" x14ac:dyDescent="0.25">
      <c r="E707" s="16"/>
      <c r="I707" s="85"/>
      <c r="J707" s="85"/>
      <c r="K707" s="85"/>
      <c r="L707" s="85"/>
      <c r="M707" s="85"/>
      <c r="N707" s="85"/>
    </row>
    <row r="708" spans="5:14" s="9" customFormat="1" x14ac:dyDescent="0.25">
      <c r="E708" s="16"/>
      <c r="I708" s="85"/>
      <c r="J708" s="85"/>
      <c r="K708" s="85"/>
      <c r="L708" s="85"/>
      <c r="M708" s="85"/>
      <c r="N708" s="85"/>
    </row>
    <row r="709" spans="5:14" s="9" customFormat="1" x14ac:dyDescent="0.25">
      <c r="E709" s="16"/>
      <c r="I709" s="85"/>
      <c r="J709" s="85"/>
      <c r="K709" s="85"/>
      <c r="L709" s="85"/>
      <c r="M709" s="85"/>
      <c r="N709" s="85"/>
    </row>
    <row r="710" spans="5:14" s="9" customFormat="1" x14ac:dyDescent="0.25">
      <c r="E710" s="16"/>
      <c r="I710" s="85"/>
      <c r="J710" s="85"/>
      <c r="K710" s="85"/>
      <c r="L710" s="85"/>
      <c r="M710" s="85"/>
      <c r="N710" s="85"/>
    </row>
    <row r="711" spans="5:14" s="9" customFormat="1" x14ac:dyDescent="0.25">
      <c r="E711" s="16"/>
      <c r="I711" s="85"/>
      <c r="J711" s="85"/>
      <c r="K711" s="85"/>
      <c r="L711" s="85"/>
      <c r="M711" s="85"/>
      <c r="N711" s="85"/>
    </row>
    <row r="712" spans="5:14" s="9" customFormat="1" x14ac:dyDescent="0.25">
      <c r="E712" s="16"/>
      <c r="I712" s="85"/>
      <c r="J712" s="85"/>
      <c r="K712" s="85"/>
      <c r="L712" s="85"/>
      <c r="M712" s="85"/>
      <c r="N712" s="85"/>
    </row>
    <row r="713" spans="5:14" s="9" customFormat="1" x14ac:dyDescent="0.25">
      <c r="E713" s="16"/>
      <c r="I713" s="85"/>
      <c r="J713" s="85"/>
      <c r="K713" s="85"/>
      <c r="L713" s="85"/>
      <c r="M713" s="85"/>
      <c r="N713" s="85"/>
    </row>
    <row r="714" spans="5:14" s="9" customFormat="1" x14ac:dyDescent="0.25">
      <c r="E714" s="16"/>
      <c r="I714" s="85"/>
      <c r="J714" s="85"/>
      <c r="K714" s="85"/>
      <c r="L714" s="85"/>
      <c r="M714" s="85"/>
      <c r="N714" s="85"/>
    </row>
    <row r="715" spans="5:14" s="9" customFormat="1" x14ac:dyDescent="0.25">
      <c r="E715" s="16"/>
      <c r="I715" s="85"/>
      <c r="J715" s="85"/>
      <c r="K715" s="85"/>
      <c r="L715" s="85"/>
      <c r="M715" s="85"/>
      <c r="N715" s="85"/>
    </row>
    <row r="716" spans="5:14" s="9" customFormat="1" x14ac:dyDescent="0.25">
      <c r="E716" s="16"/>
      <c r="I716" s="85"/>
      <c r="J716" s="85"/>
      <c r="K716" s="85"/>
      <c r="L716" s="85"/>
      <c r="M716" s="85"/>
      <c r="N716" s="85"/>
    </row>
    <row r="717" spans="5:14" s="9" customFormat="1" x14ac:dyDescent="0.25">
      <c r="E717" s="16"/>
      <c r="I717" s="85"/>
      <c r="J717" s="85"/>
      <c r="K717" s="85"/>
      <c r="L717" s="85"/>
      <c r="M717" s="85"/>
      <c r="N717" s="85"/>
    </row>
    <row r="718" spans="5:14" s="9" customFormat="1" x14ac:dyDescent="0.25">
      <c r="E718" s="16"/>
      <c r="I718" s="85"/>
      <c r="J718" s="85"/>
      <c r="K718" s="85"/>
      <c r="L718" s="85"/>
      <c r="M718" s="85"/>
      <c r="N718" s="85"/>
    </row>
    <row r="719" spans="5:14" s="9" customFormat="1" x14ac:dyDescent="0.25">
      <c r="E719" s="16"/>
      <c r="I719" s="85"/>
      <c r="J719" s="85"/>
      <c r="K719" s="85"/>
      <c r="L719" s="85"/>
      <c r="M719" s="85"/>
      <c r="N719" s="85"/>
    </row>
    <row r="720" spans="5:14" s="9" customFormat="1" x14ac:dyDescent="0.25">
      <c r="E720" s="16"/>
      <c r="I720" s="85"/>
      <c r="J720" s="85"/>
      <c r="K720" s="85"/>
      <c r="L720" s="85"/>
      <c r="M720" s="85"/>
      <c r="N720" s="85"/>
    </row>
    <row r="721" spans="5:14" s="9" customFormat="1" x14ac:dyDescent="0.25">
      <c r="E721" s="16"/>
      <c r="I721" s="85"/>
      <c r="J721" s="85"/>
      <c r="K721" s="85"/>
      <c r="L721" s="85"/>
      <c r="M721" s="85"/>
      <c r="N721" s="85"/>
    </row>
    <row r="722" spans="5:14" s="9" customFormat="1" x14ac:dyDescent="0.25">
      <c r="E722" s="16"/>
      <c r="I722" s="85"/>
      <c r="J722" s="85"/>
      <c r="K722" s="85"/>
      <c r="L722" s="85"/>
      <c r="M722" s="85"/>
      <c r="N722" s="85"/>
    </row>
    <row r="723" spans="5:14" s="9" customFormat="1" x14ac:dyDescent="0.25">
      <c r="E723" s="16"/>
      <c r="I723" s="85"/>
      <c r="J723" s="85"/>
      <c r="K723" s="85"/>
      <c r="L723" s="85"/>
      <c r="M723" s="85"/>
      <c r="N723" s="85"/>
    </row>
    <row r="724" spans="5:14" s="9" customFormat="1" x14ac:dyDescent="0.25">
      <c r="E724" s="16"/>
      <c r="I724" s="85"/>
      <c r="J724" s="85"/>
      <c r="K724" s="85"/>
      <c r="L724" s="85"/>
      <c r="M724" s="85"/>
      <c r="N724" s="85"/>
    </row>
    <row r="725" spans="5:14" s="9" customFormat="1" x14ac:dyDescent="0.25">
      <c r="E725" s="16"/>
      <c r="I725" s="85"/>
      <c r="J725" s="85"/>
      <c r="K725" s="85"/>
      <c r="L725" s="85"/>
      <c r="M725" s="85"/>
      <c r="N725" s="85"/>
    </row>
    <row r="726" spans="5:14" s="9" customFormat="1" x14ac:dyDescent="0.25">
      <c r="E726" s="16"/>
      <c r="I726" s="85"/>
      <c r="J726" s="85"/>
      <c r="K726" s="85"/>
      <c r="L726" s="85"/>
      <c r="M726" s="85"/>
      <c r="N726" s="85"/>
    </row>
    <row r="727" spans="5:14" s="9" customFormat="1" x14ac:dyDescent="0.25">
      <c r="E727" s="16"/>
      <c r="I727" s="85"/>
      <c r="J727" s="85"/>
      <c r="K727" s="85"/>
      <c r="L727" s="85"/>
      <c r="M727" s="85"/>
      <c r="N727" s="85"/>
    </row>
    <row r="728" spans="5:14" s="9" customFormat="1" x14ac:dyDescent="0.25">
      <c r="E728" s="16"/>
      <c r="I728" s="85"/>
      <c r="J728" s="85"/>
      <c r="K728" s="85"/>
      <c r="L728" s="85"/>
      <c r="M728" s="85"/>
      <c r="N728" s="85"/>
    </row>
    <row r="729" spans="5:14" s="9" customFormat="1" x14ac:dyDescent="0.25">
      <c r="E729" s="16"/>
      <c r="I729" s="85"/>
      <c r="J729" s="85"/>
      <c r="K729" s="85"/>
      <c r="L729" s="85"/>
      <c r="M729" s="85"/>
      <c r="N729" s="85"/>
    </row>
    <row r="730" spans="5:14" s="9" customFormat="1" x14ac:dyDescent="0.25">
      <c r="E730" s="16"/>
      <c r="I730" s="85"/>
      <c r="J730" s="85"/>
      <c r="K730" s="85"/>
      <c r="L730" s="85"/>
      <c r="M730" s="85"/>
      <c r="N730" s="85"/>
    </row>
    <row r="731" spans="5:14" s="9" customFormat="1" x14ac:dyDescent="0.25">
      <c r="E731" s="16"/>
      <c r="I731" s="85"/>
      <c r="J731" s="85"/>
      <c r="K731" s="85"/>
      <c r="L731" s="85"/>
      <c r="M731" s="85"/>
      <c r="N731" s="85"/>
    </row>
    <row r="732" spans="5:14" s="9" customFormat="1" x14ac:dyDescent="0.25">
      <c r="E732" s="16"/>
      <c r="I732" s="85"/>
      <c r="J732" s="85"/>
      <c r="K732" s="85"/>
      <c r="L732" s="85"/>
      <c r="M732" s="85"/>
      <c r="N732" s="85"/>
    </row>
    <row r="733" spans="5:14" s="9" customFormat="1" x14ac:dyDescent="0.25">
      <c r="E733" s="16"/>
      <c r="I733" s="85"/>
      <c r="J733" s="85"/>
      <c r="K733" s="85"/>
      <c r="L733" s="85"/>
      <c r="M733" s="85"/>
      <c r="N733" s="85"/>
    </row>
    <row r="734" spans="5:14" s="9" customFormat="1" x14ac:dyDescent="0.25">
      <c r="E734" s="16"/>
      <c r="I734" s="85"/>
      <c r="J734" s="85"/>
      <c r="K734" s="85"/>
      <c r="L734" s="85"/>
      <c r="M734" s="85"/>
      <c r="N734" s="85"/>
    </row>
    <row r="735" spans="5:14" s="9" customFormat="1" x14ac:dyDescent="0.25">
      <c r="E735" s="16"/>
      <c r="I735" s="85"/>
      <c r="J735" s="85"/>
      <c r="K735" s="85"/>
      <c r="L735" s="85"/>
      <c r="M735" s="85"/>
      <c r="N735" s="85"/>
    </row>
    <row r="736" spans="5:14" s="9" customFormat="1" x14ac:dyDescent="0.25">
      <c r="E736" s="16"/>
      <c r="I736" s="85"/>
      <c r="J736" s="85"/>
      <c r="K736" s="85"/>
      <c r="L736" s="85"/>
      <c r="M736" s="85"/>
      <c r="N736" s="85"/>
    </row>
    <row r="737" spans="5:14" s="9" customFormat="1" x14ac:dyDescent="0.25">
      <c r="E737" s="16"/>
      <c r="I737" s="85"/>
      <c r="J737" s="85"/>
      <c r="K737" s="85"/>
      <c r="L737" s="85"/>
      <c r="M737" s="85"/>
      <c r="N737" s="85"/>
    </row>
    <row r="738" spans="5:14" s="9" customFormat="1" x14ac:dyDescent="0.25">
      <c r="E738" s="16"/>
      <c r="I738" s="85"/>
      <c r="J738" s="85"/>
      <c r="K738" s="85"/>
      <c r="L738" s="85"/>
      <c r="M738" s="85"/>
      <c r="N738" s="85"/>
    </row>
    <row r="739" spans="5:14" s="9" customFormat="1" x14ac:dyDescent="0.25">
      <c r="E739" s="16"/>
      <c r="I739" s="85"/>
      <c r="J739" s="85"/>
      <c r="K739" s="85"/>
      <c r="L739" s="85"/>
      <c r="M739" s="85"/>
      <c r="N739" s="85"/>
    </row>
    <row r="740" spans="5:14" s="9" customFormat="1" x14ac:dyDescent="0.25">
      <c r="E740" s="16"/>
      <c r="I740" s="85"/>
      <c r="J740" s="85"/>
      <c r="K740" s="85"/>
      <c r="L740" s="85"/>
      <c r="M740" s="85"/>
      <c r="N740" s="85"/>
    </row>
    <row r="741" spans="5:14" s="9" customFormat="1" x14ac:dyDescent="0.25">
      <c r="E741" s="16"/>
      <c r="I741" s="85"/>
      <c r="J741" s="85"/>
      <c r="K741" s="85"/>
      <c r="L741" s="85"/>
      <c r="M741" s="85"/>
      <c r="N741" s="85"/>
    </row>
    <row r="742" spans="5:14" s="9" customFormat="1" x14ac:dyDescent="0.25">
      <c r="E742" s="16"/>
      <c r="I742" s="85"/>
      <c r="J742" s="85"/>
      <c r="K742" s="85"/>
      <c r="L742" s="85"/>
      <c r="M742" s="85"/>
      <c r="N742" s="85"/>
    </row>
    <row r="743" spans="5:14" s="9" customFormat="1" x14ac:dyDescent="0.25">
      <c r="E743" s="16"/>
      <c r="I743" s="85"/>
      <c r="J743" s="85"/>
      <c r="K743" s="85"/>
      <c r="L743" s="85"/>
      <c r="M743" s="85"/>
      <c r="N743" s="85"/>
    </row>
    <row r="744" spans="5:14" s="9" customFormat="1" x14ac:dyDescent="0.25">
      <c r="E744" s="16"/>
      <c r="I744" s="85"/>
      <c r="J744" s="85"/>
      <c r="K744" s="85"/>
      <c r="L744" s="85"/>
      <c r="M744" s="85"/>
      <c r="N744" s="85"/>
    </row>
    <row r="745" spans="5:14" s="9" customFormat="1" x14ac:dyDescent="0.25">
      <c r="E745" s="16"/>
      <c r="I745" s="85"/>
      <c r="J745" s="85"/>
      <c r="K745" s="85"/>
      <c r="L745" s="85"/>
      <c r="M745" s="85"/>
      <c r="N745" s="85"/>
    </row>
    <row r="746" spans="5:14" s="9" customFormat="1" x14ac:dyDescent="0.25">
      <c r="E746" s="16"/>
      <c r="I746" s="85"/>
      <c r="J746" s="85"/>
      <c r="K746" s="85"/>
      <c r="L746" s="85"/>
      <c r="M746" s="85"/>
      <c r="N746" s="85"/>
    </row>
    <row r="747" spans="5:14" s="9" customFormat="1" x14ac:dyDescent="0.25">
      <c r="E747" s="16"/>
      <c r="I747" s="85"/>
      <c r="J747" s="85"/>
      <c r="K747" s="85"/>
      <c r="L747" s="85"/>
      <c r="M747" s="85"/>
      <c r="N747" s="85"/>
    </row>
    <row r="748" spans="5:14" s="9" customFormat="1" x14ac:dyDescent="0.25">
      <c r="E748" s="16"/>
      <c r="I748" s="85"/>
      <c r="J748" s="85"/>
      <c r="K748" s="85"/>
      <c r="L748" s="85"/>
      <c r="M748" s="85"/>
      <c r="N748" s="85"/>
    </row>
    <row r="749" spans="5:14" s="9" customFormat="1" x14ac:dyDescent="0.25">
      <c r="E749" s="16"/>
      <c r="I749" s="85"/>
      <c r="J749" s="85"/>
      <c r="K749" s="85"/>
      <c r="L749" s="85"/>
      <c r="M749" s="85"/>
      <c r="N749" s="85"/>
    </row>
    <row r="750" spans="5:14" s="9" customFormat="1" x14ac:dyDescent="0.25">
      <c r="E750" s="16"/>
      <c r="I750" s="85"/>
      <c r="J750" s="85"/>
      <c r="K750" s="85"/>
      <c r="L750" s="85"/>
      <c r="M750" s="85"/>
      <c r="N750" s="85"/>
    </row>
    <row r="751" spans="5:14" s="9" customFormat="1" x14ac:dyDescent="0.25">
      <c r="E751" s="16"/>
      <c r="I751" s="85"/>
      <c r="J751" s="85"/>
      <c r="K751" s="85"/>
      <c r="L751" s="85"/>
      <c r="M751" s="85"/>
      <c r="N751" s="85"/>
    </row>
    <row r="752" spans="5:14" s="9" customFormat="1" x14ac:dyDescent="0.25">
      <c r="E752" s="16"/>
      <c r="I752" s="85"/>
      <c r="J752" s="85"/>
      <c r="K752" s="85"/>
      <c r="L752" s="85"/>
      <c r="M752" s="85"/>
      <c r="N752" s="85"/>
    </row>
    <row r="753" spans="5:14" s="9" customFormat="1" x14ac:dyDescent="0.25">
      <c r="E753" s="16"/>
      <c r="I753" s="85"/>
      <c r="J753" s="85"/>
      <c r="K753" s="85"/>
      <c r="L753" s="85"/>
      <c r="M753" s="85"/>
      <c r="N753" s="85"/>
    </row>
    <row r="754" spans="5:14" s="9" customFormat="1" x14ac:dyDescent="0.25">
      <c r="E754" s="16"/>
      <c r="I754" s="85"/>
      <c r="J754" s="85"/>
      <c r="K754" s="85"/>
      <c r="L754" s="85"/>
      <c r="M754" s="85"/>
      <c r="N754" s="85"/>
    </row>
    <row r="755" spans="5:14" s="9" customFormat="1" x14ac:dyDescent="0.25">
      <c r="E755" s="16"/>
      <c r="I755" s="85"/>
      <c r="J755" s="85"/>
      <c r="K755" s="85"/>
      <c r="L755" s="85"/>
      <c r="M755" s="85"/>
      <c r="N755" s="85"/>
    </row>
    <row r="756" spans="5:14" s="9" customFormat="1" x14ac:dyDescent="0.25">
      <c r="E756" s="16"/>
      <c r="I756" s="85"/>
      <c r="J756" s="85"/>
      <c r="K756" s="85"/>
      <c r="L756" s="85"/>
      <c r="M756" s="85"/>
      <c r="N756" s="85"/>
    </row>
    <row r="757" spans="5:14" s="9" customFormat="1" x14ac:dyDescent="0.25">
      <c r="E757" s="16"/>
      <c r="I757" s="85"/>
      <c r="J757" s="85"/>
      <c r="K757" s="85"/>
      <c r="L757" s="85"/>
      <c r="M757" s="85"/>
      <c r="N757" s="85"/>
    </row>
    <row r="758" spans="5:14" s="9" customFormat="1" x14ac:dyDescent="0.25">
      <c r="E758" s="16"/>
      <c r="I758" s="85"/>
      <c r="J758" s="85"/>
      <c r="K758" s="85"/>
      <c r="L758" s="85"/>
      <c r="M758" s="85"/>
      <c r="N758" s="85"/>
    </row>
    <row r="759" spans="5:14" s="9" customFormat="1" x14ac:dyDescent="0.25">
      <c r="E759" s="16"/>
      <c r="I759" s="85"/>
      <c r="J759" s="85"/>
      <c r="K759" s="85"/>
      <c r="L759" s="85"/>
      <c r="M759" s="85"/>
      <c r="N759" s="85"/>
    </row>
    <row r="760" spans="5:14" s="9" customFormat="1" x14ac:dyDescent="0.25">
      <c r="E760" s="16"/>
      <c r="I760" s="85"/>
      <c r="J760" s="85"/>
      <c r="K760" s="85"/>
      <c r="L760" s="85"/>
      <c r="M760" s="85"/>
      <c r="N760" s="85"/>
    </row>
    <row r="761" spans="5:14" s="9" customFormat="1" x14ac:dyDescent="0.25">
      <c r="E761" s="16"/>
      <c r="I761" s="85"/>
      <c r="J761" s="85"/>
      <c r="K761" s="85"/>
      <c r="L761" s="85"/>
      <c r="M761" s="85"/>
      <c r="N761" s="85"/>
    </row>
    <row r="762" spans="5:14" s="9" customFormat="1" x14ac:dyDescent="0.25">
      <c r="E762" s="16"/>
      <c r="I762" s="85"/>
      <c r="J762" s="85"/>
      <c r="K762" s="85"/>
      <c r="L762" s="85"/>
      <c r="M762" s="85"/>
      <c r="N762" s="85"/>
    </row>
    <row r="763" spans="5:14" s="9" customFormat="1" x14ac:dyDescent="0.25">
      <c r="E763" s="16"/>
      <c r="I763" s="85"/>
      <c r="J763" s="85"/>
      <c r="K763" s="85"/>
      <c r="L763" s="85"/>
      <c r="M763" s="85"/>
      <c r="N763" s="85"/>
    </row>
    <row r="764" spans="5:14" s="9" customFormat="1" x14ac:dyDescent="0.25">
      <c r="E764" s="16"/>
      <c r="I764" s="85"/>
      <c r="J764" s="85"/>
      <c r="K764" s="85"/>
      <c r="L764" s="85"/>
      <c r="M764" s="85"/>
      <c r="N764" s="85"/>
    </row>
    <row r="765" spans="5:14" s="9" customFormat="1" x14ac:dyDescent="0.25">
      <c r="E765" s="16"/>
      <c r="I765" s="85"/>
      <c r="J765" s="85"/>
      <c r="K765" s="85"/>
      <c r="L765" s="85"/>
      <c r="M765" s="85"/>
      <c r="N765" s="85"/>
    </row>
    <row r="766" spans="5:14" s="9" customFormat="1" x14ac:dyDescent="0.25">
      <c r="E766" s="16"/>
      <c r="I766" s="85"/>
      <c r="J766" s="85"/>
      <c r="K766" s="85"/>
      <c r="L766" s="85"/>
      <c r="M766" s="85"/>
      <c r="N766" s="85"/>
    </row>
    <row r="767" spans="5:14" s="9" customFormat="1" x14ac:dyDescent="0.25">
      <c r="E767" s="16"/>
      <c r="I767" s="85"/>
      <c r="J767" s="85"/>
      <c r="K767" s="85"/>
      <c r="L767" s="85"/>
      <c r="M767" s="85"/>
      <c r="N767" s="85"/>
    </row>
    <row r="768" spans="5:14" s="9" customFormat="1" x14ac:dyDescent="0.25">
      <c r="E768" s="16"/>
      <c r="I768" s="85"/>
      <c r="J768" s="85"/>
      <c r="K768" s="85"/>
      <c r="L768" s="85"/>
      <c r="M768" s="85"/>
      <c r="N768" s="85"/>
    </row>
    <row r="769" spans="5:14" s="9" customFormat="1" x14ac:dyDescent="0.25">
      <c r="E769" s="16"/>
      <c r="I769" s="85"/>
      <c r="J769" s="85"/>
      <c r="K769" s="85"/>
      <c r="L769" s="85"/>
      <c r="M769" s="85"/>
      <c r="N769" s="85"/>
    </row>
    <row r="770" spans="5:14" s="9" customFormat="1" x14ac:dyDescent="0.25">
      <c r="E770" s="16"/>
      <c r="I770" s="85"/>
      <c r="J770" s="85"/>
      <c r="K770" s="85"/>
      <c r="L770" s="85"/>
      <c r="M770" s="85"/>
      <c r="N770" s="85"/>
    </row>
    <row r="771" spans="5:14" s="9" customFormat="1" x14ac:dyDescent="0.25">
      <c r="E771" s="16"/>
      <c r="I771" s="85"/>
      <c r="J771" s="85"/>
      <c r="K771" s="85"/>
      <c r="L771" s="85"/>
      <c r="M771" s="85"/>
      <c r="N771" s="85"/>
    </row>
    <row r="772" spans="5:14" s="9" customFormat="1" x14ac:dyDescent="0.25">
      <c r="E772" s="16"/>
      <c r="I772" s="85"/>
      <c r="J772" s="85"/>
      <c r="K772" s="85"/>
      <c r="L772" s="85"/>
      <c r="M772" s="85"/>
      <c r="N772" s="85"/>
    </row>
    <row r="773" spans="5:14" s="9" customFormat="1" x14ac:dyDescent="0.25">
      <c r="E773" s="16"/>
      <c r="I773" s="85"/>
      <c r="J773" s="85"/>
      <c r="K773" s="85"/>
      <c r="L773" s="85"/>
      <c r="M773" s="85"/>
      <c r="N773" s="85"/>
    </row>
    <row r="774" spans="5:14" s="9" customFormat="1" x14ac:dyDescent="0.25">
      <c r="E774" s="16"/>
      <c r="I774" s="85"/>
      <c r="J774" s="85"/>
      <c r="K774" s="85"/>
      <c r="L774" s="85"/>
      <c r="M774" s="85"/>
      <c r="N774" s="85"/>
    </row>
    <row r="775" spans="5:14" s="9" customFormat="1" x14ac:dyDescent="0.25">
      <c r="E775" s="16"/>
      <c r="I775" s="85"/>
      <c r="J775" s="85"/>
      <c r="K775" s="85"/>
      <c r="L775" s="85"/>
      <c r="M775" s="85"/>
      <c r="N775" s="85"/>
    </row>
    <row r="776" spans="5:14" s="9" customFormat="1" x14ac:dyDescent="0.25">
      <c r="E776" s="16"/>
      <c r="I776" s="85"/>
      <c r="J776" s="85"/>
      <c r="K776" s="85"/>
      <c r="L776" s="85"/>
      <c r="M776" s="85"/>
      <c r="N776" s="85"/>
    </row>
    <row r="777" spans="5:14" s="9" customFormat="1" x14ac:dyDescent="0.25">
      <c r="E777" s="16"/>
      <c r="I777" s="85"/>
      <c r="J777" s="85"/>
      <c r="K777" s="85"/>
      <c r="L777" s="85"/>
      <c r="M777" s="85"/>
      <c r="N777" s="85"/>
    </row>
    <row r="778" spans="5:14" s="9" customFormat="1" x14ac:dyDescent="0.25">
      <c r="E778" s="16"/>
      <c r="I778" s="85"/>
      <c r="J778" s="85"/>
      <c r="K778" s="85"/>
      <c r="L778" s="85"/>
      <c r="M778" s="85"/>
      <c r="N778" s="85"/>
    </row>
    <row r="779" spans="5:14" s="9" customFormat="1" x14ac:dyDescent="0.25">
      <c r="E779" s="16"/>
      <c r="I779" s="85"/>
      <c r="J779" s="85"/>
      <c r="K779" s="85"/>
      <c r="L779" s="85"/>
      <c r="M779" s="85"/>
      <c r="N779" s="85"/>
    </row>
    <row r="780" spans="5:14" s="9" customFormat="1" x14ac:dyDescent="0.25">
      <c r="E780" s="16"/>
      <c r="I780" s="85"/>
      <c r="J780" s="85"/>
      <c r="K780" s="85"/>
      <c r="L780" s="85"/>
      <c r="M780" s="85"/>
      <c r="N780" s="85"/>
    </row>
    <row r="781" spans="5:14" s="9" customFormat="1" x14ac:dyDescent="0.25">
      <c r="E781" s="16"/>
      <c r="I781" s="85"/>
      <c r="J781" s="85"/>
      <c r="K781" s="85"/>
      <c r="L781" s="85"/>
      <c r="M781" s="85"/>
      <c r="N781" s="85"/>
    </row>
    <row r="782" spans="5:14" s="9" customFormat="1" x14ac:dyDescent="0.25">
      <c r="E782" s="16"/>
      <c r="I782" s="85"/>
      <c r="J782" s="85"/>
      <c r="K782" s="85"/>
      <c r="L782" s="85"/>
      <c r="M782" s="85"/>
      <c r="N782" s="85"/>
    </row>
    <row r="783" spans="5:14" s="9" customFormat="1" x14ac:dyDescent="0.25">
      <c r="E783" s="16"/>
      <c r="I783" s="85"/>
      <c r="J783" s="85"/>
      <c r="K783" s="85"/>
      <c r="L783" s="85"/>
      <c r="M783" s="85"/>
      <c r="N783" s="85"/>
    </row>
    <row r="784" spans="5:14" s="9" customFormat="1" x14ac:dyDescent="0.25">
      <c r="E784" s="16"/>
      <c r="I784" s="85"/>
      <c r="J784" s="85"/>
      <c r="K784" s="85"/>
      <c r="L784" s="85"/>
      <c r="M784" s="85"/>
      <c r="N784" s="85"/>
    </row>
    <row r="785" spans="5:14" s="9" customFormat="1" x14ac:dyDescent="0.25">
      <c r="E785" s="16"/>
      <c r="I785" s="85"/>
      <c r="J785" s="85"/>
      <c r="K785" s="85"/>
      <c r="L785" s="85"/>
      <c r="M785" s="85"/>
      <c r="N785" s="85"/>
    </row>
    <row r="786" spans="5:14" s="9" customFormat="1" x14ac:dyDescent="0.25">
      <c r="E786" s="16"/>
      <c r="I786" s="85"/>
      <c r="J786" s="85"/>
      <c r="K786" s="85"/>
      <c r="L786" s="85"/>
      <c r="M786" s="85"/>
      <c r="N786" s="85"/>
    </row>
    <row r="787" spans="5:14" s="9" customFormat="1" x14ac:dyDescent="0.25">
      <c r="E787" s="16"/>
      <c r="I787" s="85"/>
      <c r="J787" s="85"/>
      <c r="K787" s="85"/>
      <c r="L787" s="85"/>
      <c r="M787" s="85"/>
      <c r="N787" s="85"/>
    </row>
    <row r="788" spans="5:14" s="9" customFormat="1" x14ac:dyDescent="0.25">
      <c r="E788" s="16"/>
      <c r="I788" s="85"/>
      <c r="J788" s="85"/>
      <c r="K788" s="85"/>
      <c r="L788" s="85"/>
      <c r="M788" s="85"/>
      <c r="N788" s="85"/>
    </row>
    <row r="789" spans="5:14" s="9" customFormat="1" x14ac:dyDescent="0.25">
      <c r="E789" s="16"/>
      <c r="I789" s="85"/>
      <c r="J789" s="85"/>
      <c r="K789" s="85"/>
      <c r="L789" s="85"/>
      <c r="M789" s="85"/>
      <c r="N789" s="85"/>
    </row>
    <row r="790" spans="5:14" s="9" customFormat="1" x14ac:dyDescent="0.25">
      <c r="E790" s="16"/>
      <c r="I790" s="85"/>
      <c r="J790" s="85"/>
      <c r="K790" s="85"/>
      <c r="L790" s="85"/>
      <c r="M790" s="85"/>
      <c r="N790" s="85"/>
    </row>
    <row r="791" spans="5:14" s="9" customFormat="1" x14ac:dyDescent="0.25">
      <c r="E791" s="16"/>
      <c r="I791" s="85"/>
      <c r="J791" s="85"/>
      <c r="K791" s="85"/>
      <c r="L791" s="85"/>
      <c r="M791" s="85"/>
      <c r="N791" s="85"/>
    </row>
    <row r="792" spans="5:14" s="9" customFormat="1" x14ac:dyDescent="0.25">
      <c r="E792" s="16"/>
      <c r="I792" s="85"/>
      <c r="J792" s="85"/>
      <c r="K792" s="85"/>
      <c r="L792" s="85"/>
      <c r="M792" s="85"/>
      <c r="N792" s="85"/>
    </row>
    <row r="793" spans="5:14" s="9" customFormat="1" x14ac:dyDescent="0.25">
      <c r="E793" s="16"/>
      <c r="I793" s="85"/>
      <c r="J793" s="85"/>
      <c r="K793" s="85"/>
      <c r="L793" s="85"/>
      <c r="M793" s="85"/>
      <c r="N793" s="85"/>
    </row>
    <row r="794" spans="5:14" s="9" customFormat="1" x14ac:dyDescent="0.25">
      <c r="E794" s="16"/>
      <c r="I794" s="85"/>
      <c r="J794" s="85"/>
      <c r="K794" s="85"/>
      <c r="L794" s="85"/>
      <c r="M794" s="85"/>
      <c r="N794" s="85"/>
    </row>
    <row r="795" spans="5:14" s="9" customFormat="1" x14ac:dyDescent="0.25">
      <c r="E795" s="16"/>
      <c r="I795" s="85"/>
      <c r="J795" s="85"/>
      <c r="K795" s="85"/>
      <c r="L795" s="85"/>
      <c r="M795" s="85"/>
      <c r="N795" s="85"/>
    </row>
    <row r="796" spans="5:14" s="9" customFormat="1" x14ac:dyDescent="0.25">
      <c r="E796" s="16"/>
      <c r="I796" s="85"/>
      <c r="J796" s="85"/>
      <c r="K796" s="85"/>
      <c r="L796" s="85"/>
      <c r="M796" s="85"/>
      <c r="N796" s="85"/>
    </row>
    <row r="797" spans="5:14" s="9" customFormat="1" x14ac:dyDescent="0.25">
      <c r="E797" s="16"/>
      <c r="I797" s="85"/>
      <c r="J797" s="85"/>
      <c r="K797" s="85"/>
      <c r="L797" s="85"/>
      <c r="M797" s="85"/>
      <c r="N797" s="85"/>
    </row>
    <row r="798" spans="5:14" s="9" customFormat="1" x14ac:dyDescent="0.25">
      <c r="E798" s="16"/>
      <c r="I798" s="85"/>
      <c r="J798" s="85"/>
      <c r="K798" s="85"/>
      <c r="L798" s="85"/>
      <c r="M798" s="85"/>
      <c r="N798" s="85"/>
    </row>
    <row r="799" spans="5:14" s="9" customFormat="1" x14ac:dyDescent="0.25">
      <c r="E799" s="16"/>
      <c r="I799" s="85"/>
      <c r="J799" s="85"/>
      <c r="K799" s="85"/>
      <c r="L799" s="85"/>
      <c r="M799" s="85"/>
      <c r="N799" s="85"/>
    </row>
    <row r="800" spans="5:14" s="9" customFormat="1" x14ac:dyDescent="0.25">
      <c r="E800" s="16"/>
      <c r="I800" s="85"/>
      <c r="J800" s="85"/>
      <c r="K800" s="85"/>
      <c r="L800" s="85"/>
      <c r="M800" s="85"/>
      <c r="N800" s="85"/>
    </row>
    <row r="801" spans="5:14" s="9" customFormat="1" x14ac:dyDescent="0.25">
      <c r="E801" s="16"/>
      <c r="I801" s="85"/>
      <c r="J801" s="85"/>
      <c r="K801" s="85"/>
      <c r="L801" s="85"/>
      <c r="M801" s="85"/>
      <c r="N801" s="85"/>
    </row>
    <row r="802" spans="5:14" s="9" customFormat="1" x14ac:dyDescent="0.25">
      <c r="E802" s="16"/>
      <c r="I802" s="85"/>
      <c r="J802" s="85"/>
      <c r="K802" s="85"/>
      <c r="L802" s="85"/>
      <c r="M802" s="85"/>
      <c r="N802" s="85"/>
    </row>
    <row r="803" spans="5:14" s="9" customFormat="1" x14ac:dyDescent="0.25">
      <c r="E803" s="16"/>
      <c r="I803" s="85"/>
      <c r="J803" s="85"/>
      <c r="K803" s="85"/>
      <c r="L803" s="85"/>
      <c r="M803" s="85"/>
      <c r="N803" s="85"/>
    </row>
    <row r="804" spans="5:14" s="9" customFormat="1" x14ac:dyDescent="0.25">
      <c r="E804" s="16"/>
      <c r="I804" s="85"/>
      <c r="J804" s="85"/>
      <c r="K804" s="85"/>
      <c r="L804" s="85"/>
      <c r="M804" s="85"/>
      <c r="N804" s="85"/>
    </row>
    <row r="805" spans="5:14" s="9" customFormat="1" x14ac:dyDescent="0.25">
      <c r="E805" s="16"/>
      <c r="I805" s="85"/>
      <c r="J805" s="85"/>
      <c r="K805" s="85"/>
      <c r="L805" s="85"/>
      <c r="M805" s="85"/>
      <c r="N805" s="85"/>
    </row>
    <row r="806" spans="5:14" s="9" customFormat="1" x14ac:dyDescent="0.25">
      <c r="E806" s="16"/>
      <c r="I806" s="85"/>
      <c r="J806" s="85"/>
      <c r="K806" s="85"/>
      <c r="L806" s="85"/>
      <c r="M806" s="85"/>
      <c r="N806" s="85"/>
    </row>
    <row r="807" spans="5:14" s="9" customFormat="1" x14ac:dyDescent="0.25">
      <c r="E807" s="16"/>
      <c r="I807" s="85"/>
      <c r="J807" s="85"/>
      <c r="K807" s="85"/>
      <c r="L807" s="85"/>
      <c r="M807" s="85"/>
      <c r="N807" s="85"/>
    </row>
    <row r="808" spans="5:14" s="9" customFormat="1" x14ac:dyDescent="0.25">
      <c r="E808" s="16"/>
      <c r="I808" s="85"/>
      <c r="J808" s="85"/>
      <c r="K808" s="85"/>
      <c r="L808" s="85"/>
      <c r="M808" s="85"/>
      <c r="N808" s="85"/>
    </row>
    <row r="809" spans="5:14" s="9" customFormat="1" x14ac:dyDescent="0.25">
      <c r="E809" s="16"/>
      <c r="I809" s="85"/>
      <c r="J809" s="85"/>
      <c r="K809" s="85"/>
      <c r="L809" s="85"/>
      <c r="M809" s="85"/>
      <c r="N809" s="85"/>
    </row>
    <row r="810" spans="5:14" s="9" customFormat="1" x14ac:dyDescent="0.25">
      <c r="E810" s="16"/>
      <c r="I810" s="85"/>
      <c r="J810" s="85"/>
      <c r="K810" s="85"/>
      <c r="L810" s="85"/>
      <c r="M810" s="85"/>
      <c r="N810" s="85"/>
    </row>
    <row r="811" spans="5:14" s="9" customFormat="1" x14ac:dyDescent="0.25">
      <c r="E811" s="16"/>
      <c r="I811" s="85"/>
      <c r="J811" s="85"/>
      <c r="K811" s="85"/>
      <c r="L811" s="85"/>
      <c r="M811" s="85"/>
      <c r="N811" s="85"/>
    </row>
    <row r="812" spans="5:14" s="9" customFormat="1" x14ac:dyDescent="0.25">
      <c r="E812" s="16"/>
      <c r="I812" s="85"/>
      <c r="J812" s="85"/>
      <c r="K812" s="85"/>
      <c r="L812" s="85"/>
      <c r="M812" s="85"/>
      <c r="N812" s="85"/>
    </row>
    <row r="813" spans="5:14" s="9" customFormat="1" x14ac:dyDescent="0.25">
      <c r="E813" s="16"/>
      <c r="I813" s="85"/>
      <c r="J813" s="85"/>
      <c r="K813" s="85"/>
      <c r="L813" s="85"/>
      <c r="M813" s="85"/>
      <c r="N813" s="85"/>
    </row>
    <row r="814" spans="5:14" s="9" customFormat="1" x14ac:dyDescent="0.25">
      <c r="E814" s="16"/>
      <c r="I814" s="85"/>
      <c r="J814" s="85"/>
      <c r="K814" s="85"/>
      <c r="L814" s="85"/>
      <c r="M814" s="85"/>
      <c r="N814" s="85"/>
    </row>
    <row r="815" spans="5:14" s="9" customFormat="1" x14ac:dyDescent="0.25">
      <c r="E815" s="16"/>
      <c r="I815" s="85"/>
      <c r="J815" s="85"/>
      <c r="K815" s="85"/>
      <c r="L815" s="85"/>
      <c r="M815" s="85"/>
      <c r="N815" s="85"/>
    </row>
    <row r="816" spans="5:14" s="9" customFormat="1" x14ac:dyDescent="0.25">
      <c r="E816" s="16"/>
      <c r="I816" s="85"/>
      <c r="J816" s="85"/>
      <c r="K816" s="85"/>
      <c r="L816" s="85"/>
      <c r="M816" s="85"/>
      <c r="N816" s="85"/>
    </row>
    <row r="817" spans="5:14" s="9" customFormat="1" x14ac:dyDescent="0.25">
      <c r="E817" s="16"/>
      <c r="I817" s="85"/>
      <c r="J817" s="85"/>
      <c r="K817" s="85"/>
      <c r="L817" s="85"/>
      <c r="M817" s="85"/>
      <c r="N817" s="85"/>
    </row>
    <row r="818" spans="5:14" s="9" customFormat="1" x14ac:dyDescent="0.25">
      <c r="E818" s="16"/>
      <c r="I818" s="85"/>
      <c r="J818" s="85"/>
      <c r="K818" s="85"/>
      <c r="L818" s="85"/>
      <c r="M818" s="85"/>
      <c r="N818" s="85"/>
    </row>
    <row r="819" spans="5:14" s="9" customFormat="1" x14ac:dyDescent="0.25">
      <c r="E819" s="16"/>
      <c r="I819" s="85"/>
      <c r="J819" s="85"/>
      <c r="K819" s="85"/>
      <c r="L819" s="85"/>
      <c r="M819" s="85"/>
      <c r="N819" s="85"/>
    </row>
    <row r="820" spans="5:14" s="9" customFormat="1" x14ac:dyDescent="0.25">
      <c r="E820" s="16"/>
      <c r="I820" s="85"/>
      <c r="J820" s="85"/>
      <c r="K820" s="85"/>
      <c r="L820" s="85"/>
      <c r="M820" s="85"/>
      <c r="N820" s="85"/>
    </row>
    <row r="821" spans="5:14" s="9" customFormat="1" x14ac:dyDescent="0.25">
      <c r="E821" s="16"/>
      <c r="I821" s="85"/>
      <c r="J821" s="85"/>
      <c r="K821" s="85"/>
      <c r="L821" s="85"/>
      <c r="M821" s="85"/>
      <c r="N821" s="85"/>
    </row>
    <row r="822" spans="5:14" s="9" customFormat="1" x14ac:dyDescent="0.25">
      <c r="E822" s="16"/>
      <c r="I822" s="85"/>
      <c r="J822" s="85"/>
      <c r="K822" s="85"/>
      <c r="L822" s="85"/>
      <c r="M822" s="85"/>
      <c r="N822" s="85"/>
    </row>
    <row r="823" spans="5:14" s="9" customFormat="1" x14ac:dyDescent="0.25">
      <c r="E823" s="16"/>
      <c r="I823" s="85"/>
      <c r="J823" s="85"/>
      <c r="K823" s="85"/>
      <c r="L823" s="85"/>
      <c r="M823" s="85"/>
      <c r="N823" s="85"/>
    </row>
    <row r="824" spans="5:14" s="9" customFormat="1" x14ac:dyDescent="0.25">
      <c r="E824" s="16"/>
      <c r="I824" s="85"/>
      <c r="J824" s="85"/>
      <c r="K824" s="85"/>
      <c r="L824" s="85"/>
      <c r="M824" s="85"/>
      <c r="N824" s="85"/>
    </row>
    <row r="825" spans="5:14" s="9" customFormat="1" x14ac:dyDescent="0.25">
      <c r="E825" s="16"/>
      <c r="I825" s="85"/>
      <c r="J825" s="85"/>
      <c r="K825" s="85"/>
      <c r="L825" s="85"/>
      <c r="M825" s="85"/>
      <c r="N825" s="85"/>
    </row>
    <row r="826" spans="5:14" s="9" customFormat="1" x14ac:dyDescent="0.25">
      <c r="E826" s="16"/>
      <c r="I826" s="85"/>
      <c r="J826" s="85"/>
      <c r="K826" s="85"/>
      <c r="L826" s="85"/>
      <c r="M826" s="85"/>
      <c r="N826" s="85"/>
    </row>
    <row r="827" spans="5:14" s="9" customFormat="1" x14ac:dyDescent="0.25">
      <c r="E827" s="16"/>
      <c r="I827" s="85"/>
      <c r="J827" s="85"/>
      <c r="K827" s="85"/>
      <c r="L827" s="85"/>
      <c r="M827" s="85"/>
      <c r="N827" s="85"/>
    </row>
    <row r="828" spans="5:14" s="9" customFormat="1" x14ac:dyDescent="0.25">
      <c r="E828" s="16"/>
      <c r="I828" s="85"/>
      <c r="J828" s="85"/>
      <c r="K828" s="85"/>
      <c r="L828" s="85"/>
      <c r="M828" s="85"/>
      <c r="N828" s="85"/>
    </row>
    <row r="829" spans="5:14" s="9" customFormat="1" x14ac:dyDescent="0.25">
      <c r="E829" s="16"/>
      <c r="I829" s="85"/>
      <c r="J829" s="85"/>
      <c r="K829" s="85"/>
      <c r="L829" s="85"/>
      <c r="M829" s="85"/>
      <c r="N829" s="85"/>
    </row>
    <row r="830" spans="5:14" s="9" customFormat="1" x14ac:dyDescent="0.25">
      <c r="E830" s="16"/>
      <c r="I830" s="85"/>
      <c r="J830" s="85"/>
      <c r="K830" s="85"/>
      <c r="L830" s="85"/>
      <c r="M830" s="85"/>
      <c r="N830" s="85"/>
    </row>
    <row r="831" spans="5:14" s="9" customFormat="1" x14ac:dyDescent="0.25">
      <c r="E831" s="16"/>
      <c r="I831" s="85"/>
      <c r="J831" s="85"/>
      <c r="K831" s="85"/>
      <c r="L831" s="85"/>
      <c r="M831" s="85"/>
      <c r="N831" s="85"/>
    </row>
    <row r="832" spans="5:14" s="9" customFormat="1" x14ac:dyDescent="0.25">
      <c r="E832" s="16"/>
      <c r="I832" s="85"/>
      <c r="J832" s="85"/>
      <c r="K832" s="85"/>
      <c r="L832" s="85"/>
      <c r="M832" s="85"/>
      <c r="N832" s="85"/>
    </row>
    <row r="833" spans="5:14" s="9" customFormat="1" x14ac:dyDescent="0.25">
      <c r="E833" s="16"/>
      <c r="I833" s="85"/>
      <c r="J833" s="85"/>
      <c r="K833" s="85"/>
      <c r="L833" s="85"/>
      <c r="M833" s="85"/>
      <c r="N833" s="85"/>
    </row>
    <row r="834" spans="5:14" s="9" customFormat="1" x14ac:dyDescent="0.25">
      <c r="E834" s="16"/>
      <c r="I834" s="85"/>
      <c r="J834" s="85"/>
      <c r="K834" s="85"/>
      <c r="L834" s="85"/>
      <c r="M834" s="85"/>
      <c r="N834" s="85"/>
    </row>
    <row r="835" spans="5:14" s="9" customFormat="1" x14ac:dyDescent="0.25">
      <c r="E835" s="16"/>
      <c r="I835" s="85"/>
      <c r="J835" s="85"/>
      <c r="K835" s="85"/>
      <c r="L835" s="85"/>
      <c r="M835" s="85"/>
      <c r="N835" s="85"/>
    </row>
    <row r="836" spans="5:14" s="9" customFormat="1" x14ac:dyDescent="0.25">
      <c r="E836" s="16"/>
      <c r="I836" s="85"/>
      <c r="J836" s="85"/>
      <c r="K836" s="85"/>
      <c r="L836" s="85"/>
      <c r="M836" s="85"/>
      <c r="N836" s="85"/>
    </row>
    <row r="837" spans="5:14" s="9" customFormat="1" x14ac:dyDescent="0.25">
      <c r="E837" s="16"/>
      <c r="I837" s="85"/>
      <c r="J837" s="85"/>
      <c r="K837" s="85"/>
      <c r="L837" s="85"/>
      <c r="M837" s="85"/>
      <c r="N837" s="85"/>
    </row>
    <row r="838" spans="5:14" s="9" customFormat="1" x14ac:dyDescent="0.25">
      <c r="E838" s="16"/>
      <c r="I838" s="85"/>
      <c r="J838" s="85"/>
      <c r="K838" s="85"/>
      <c r="L838" s="85"/>
      <c r="M838" s="85"/>
      <c r="N838" s="85"/>
    </row>
    <row r="839" spans="5:14" s="9" customFormat="1" x14ac:dyDescent="0.25">
      <c r="E839" s="16"/>
      <c r="I839" s="85"/>
      <c r="J839" s="85"/>
      <c r="K839" s="85"/>
      <c r="L839" s="85"/>
      <c r="M839" s="85"/>
      <c r="N839" s="85"/>
    </row>
    <row r="840" spans="5:14" s="9" customFormat="1" x14ac:dyDescent="0.25">
      <c r="E840" s="16"/>
      <c r="I840" s="85"/>
      <c r="J840" s="85"/>
      <c r="K840" s="85"/>
      <c r="L840" s="85"/>
      <c r="M840" s="85"/>
      <c r="N840" s="85"/>
    </row>
    <row r="841" spans="5:14" s="9" customFormat="1" x14ac:dyDescent="0.25">
      <c r="E841" s="16"/>
      <c r="I841" s="85"/>
      <c r="J841" s="85"/>
      <c r="K841" s="85"/>
      <c r="L841" s="85"/>
      <c r="M841" s="85"/>
      <c r="N841" s="85"/>
    </row>
    <row r="842" spans="5:14" s="9" customFormat="1" x14ac:dyDescent="0.25">
      <c r="E842" s="16"/>
      <c r="I842" s="85"/>
      <c r="J842" s="85"/>
      <c r="K842" s="85"/>
      <c r="L842" s="85"/>
      <c r="M842" s="85"/>
      <c r="N842" s="85"/>
    </row>
    <row r="843" spans="5:14" s="9" customFormat="1" x14ac:dyDescent="0.25">
      <c r="E843" s="16"/>
      <c r="I843" s="85"/>
      <c r="J843" s="85"/>
      <c r="K843" s="85"/>
      <c r="L843" s="85"/>
      <c r="M843" s="85"/>
      <c r="N843" s="85"/>
    </row>
    <row r="844" spans="5:14" s="9" customFormat="1" x14ac:dyDescent="0.25">
      <c r="E844" s="16"/>
      <c r="I844" s="85"/>
      <c r="J844" s="85"/>
      <c r="K844" s="85"/>
      <c r="L844" s="85"/>
      <c r="M844" s="85"/>
      <c r="N844" s="85"/>
    </row>
    <row r="845" spans="5:14" s="9" customFormat="1" x14ac:dyDescent="0.25">
      <c r="E845" s="16"/>
      <c r="I845" s="85"/>
      <c r="J845" s="85"/>
      <c r="K845" s="85"/>
      <c r="L845" s="85"/>
      <c r="M845" s="85"/>
      <c r="N845" s="85"/>
    </row>
    <row r="846" spans="5:14" s="9" customFormat="1" x14ac:dyDescent="0.25">
      <c r="E846" s="16"/>
      <c r="I846" s="85"/>
      <c r="J846" s="85"/>
      <c r="K846" s="85"/>
      <c r="L846" s="85"/>
      <c r="M846" s="85"/>
      <c r="N846" s="85"/>
    </row>
    <row r="847" spans="5:14" s="9" customFormat="1" x14ac:dyDescent="0.25">
      <c r="E847" s="16"/>
      <c r="I847" s="85"/>
      <c r="J847" s="85"/>
      <c r="K847" s="85"/>
      <c r="L847" s="85"/>
      <c r="M847" s="85"/>
      <c r="N847" s="85"/>
    </row>
    <row r="848" spans="5:14" s="9" customFormat="1" x14ac:dyDescent="0.25">
      <c r="E848" s="16"/>
      <c r="I848" s="85"/>
      <c r="J848" s="85"/>
      <c r="K848" s="85"/>
      <c r="L848" s="85"/>
      <c r="M848" s="85"/>
      <c r="N848" s="85"/>
    </row>
    <row r="849" spans="5:14" s="9" customFormat="1" x14ac:dyDescent="0.25">
      <c r="E849" s="16"/>
      <c r="I849" s="85"/>
      <c r="J849" s="85"/>
      <c r="K849" s="85"/>
      <c r="L849" s="85"/>
      <c r="M849" s="85"/>
      <c r="N849" s="85"/>
    </row>
    <row r="850" spans="5:14" s="9" customFormat="1" x14ac:dyDescent="0.25">
      <c r="E850" s="16"/>
      <c r="I850" s="85"/>
      <c r="J850" s="85"/>
      <c r="K850" s="85"/>
      <c r="L850" s="85"/>
      <c r="M850" s="85"/>
      <c r="N850" s="85"/>
    </row>
    <row r="851" spans="5:14" s="9" customFormat="1" x14ac:dyDescent="0.25">
      <c r="E851" s="16"/>
      <c r="I851" s="85"/>
      <c r="J851" s="85"/>
      <c r="K851" s="85"/>
      <c r="L851" s="85"/>
      <c r="M851" s="85"/>
      <c r="N851" s="85"/>
    </row>
    <row r="852" spans="5:14" s="9" customFormat="1" x14ac:dyDescent="0.25">
      <c r="E852" s="16"/>
      <c r="I852" s="85"/>
      <c r="J852" s="85"/>
      <c r="K852" s="85"/>
      <c r="L852" s="85"/>
      <c r="M852" s="85"/>
      <c r="N852" s="85"/>
    </row>
    <row r="853" spans="5:14" s="9" customFormat="1" x14ac:dyDescent="0.25">
      <c r="E853" s="16"/>
      <c r="I853" s="85"/>
      <c r="J853" s="85"/>
      <c r="K853" s="85"/>
      <c r="L853" s="85"/>
      <c r="M853" s="85"/>
      <c r="N853" s="85"/>
    </row>
    <row r="854" spans="5:14" s="9" customFormat="1" x14ac:dyDescent="0.25">
      <c r="E854" s="16"/>
      <c r="I854" s="85"/>
      <c r="J854" s="85"/>
      <c r="K854" s="85"/>
      <c r="L854" s="85"/>
      <c r="M854" s="85"/>
      <c r="N854" s="85"/>
    </row>
    <row r="855" spans="5:14" s="9" customFormat="1" x14ac:dyDescent="0.25">
      <c r="E855" s="16"/>
      <c r="I855" s="85"/>
      <c r="J855" s="85"/>
      <c r="K855" s="85"/>
      <c r="L855" s="85"/>
      <c r="M855" s="85"/>
      <c r="N855" s="85"/>
    </row>
    <row r="856" spans="5:14" s="9" customFormat="1" x14ac:dyDescent="0.25">
      <c r="E856" s="16"/>
      <c r="I856" s="85"/>
      <c r="J856" s="85"/>
      <c r="K856" s="85"/>
      <c r="L856" s="85"/>
      <c r="M856" s="85"/>
      <c r="N856" s="85"/>
    </row>
    <row r="857" spans="5:14" s="9" customFormat="1" x14ac:dyDescent="0.25">
      <c r="E857" s="16"/>
      <c r="I857" s="85"/>
      <c r="J857" s="85"/>
      <c r="K857" s="85"/>
      <c r="L857" s="85"/>
      <c r="M857" s="85"/>
      <c r="N857" s="85"/>
    </row>
    <row r="858" spans="5:14" s="9" customFormat="1" x14ac:dyDescent="0.25">
      <c r="E858" s="16"/>
      <c r="I858" s="85"/>
      <c r="J858" s="85"/>
      <c r="K858" s="85"/>
      <c r="L858" s="85"/>
      <c r="M858" s="85"/>
      <c r="N858" s="85"/>
    </row>
    <row r="859" spans="5:14" s="9" customFormat="1" x14ac:dyDescent="0.25">
      <c r="E859" s="16"/>
      <c r="I859" s="85"/>
      <c r="J859" s="85"/>
      <c r="K859" s="85"/>
      <c r="L859" s="85"/>
      <c r="M859" s="85"/>
      <c r="N859" s="85"/>
    </row>
    <row r="860" spans="5:14" s="9" customFormat="1" x14ac:dyDescent="0.25">
      <c r="E860" s="16"/>
      <c r="I860" s="85"/>
      <c r="J860" s="85"/>
      <c r="K860" s="85"/>
      <c r="L860" s="85"/>
      <c r="M860" s="85"/>
      <c r="N860" s="85"/>
    </row>
    <row r="861" spans="5:14" s="9" customFormat="1" x14ac:dyDescent="0.25">
      <c r="E861" s="16"/>
      <c r="I861" s="85"/>
      <c r="J861" s="85"/>
      <c r="K861" s="85"/>
      <c r="L861" s="85"/>
      <c r="M861" s="85"/>
      <c r="N861" s="85"/>
    </row>
    <row r="862" spans="5:14" s="9" customFormat="1" x14ac:dyDescent="0.25">
      <c r="E862" s="16"/>
      <c r="I862" s="85"/>
      <c r="J862" s="85"/>
      <c r="K862" s="85"/>
      <c r="L862" s="85"/>
      <c r="M862" s="85"/>
      <c r="N862" s="85"/>
    </row>
    <row r="863" spans="5:14" s="9" customFormat="1" x14ac:dyDescent="0.25">
      <c r="E863" s="16"/>
      <c r="I863" s="85"/>
      <c r="J863" s="85"/>
      <c r="K863" s="85"/>
      <c r="L863" s="85"/>
      <c r="M863" s="85"/>
      <c r="N863" s="85"/>
    </row>
    <row r="864" spans="5:14" s="9" customFormat="1" x14ac:dyDescent="0.25">
      <c r="E864" s="16"/>
      <c r="I864" s="85"/>
      <c r="J864" s="85"/>
      <c r="K864" s="85"/>
      <c r="L864" s="85"/>
      <c r="M864" s="85"/>
      <c r="N864" s="85"/>
    </row>
    <row r="865" spans="5:14" s="9" customFormat="1" x14ac:dyDescent="0.25">
      <c r="E865" s="16"/>
      <c r="I865" s="85"/>
      <c r="J865" s="85"/>
      <c r="K865" s="85"/>
      <c r="L865" s="85"/>
      <c r="M865" s="85"/>
      <c r="N865" s="85"/>
    </row>
    <row r="866" spans="5:14" s="9" customFormat="1" x14ac:dyDescent="0.25">
      <c r="E866" s="16"/>
      <c r="I866" s="85"/>
      <c r="J866" s="85"/>
      <c r="K866" s="85"/>
      <c r="L866" s="85"/>
      <c r="M866" s="85"/>
      <c r="N866" s="85"/>
    </row>
    <row r="867" spans="5:14" s="9" customFormat="1" x14ac:dyDescent="0.25">
      <c r="E867" s="16"/>
      <c r="I867" s="85"/>
      <c r="J867" s="85"/>
      <c r="K867" s="85"/>
      <c r="L867" s="85"/>
      <c r="M867" s="85"/>
      <c r="N867" s="85"/>
    </row>
    <row r="868" spans="5:14" s="9" customFormat="1" x14ac:dyDescent="0.25">
      <c r="E868" s="16"/>
      <c r="I868" s="85"/>
      <c r="J868" s="85"/>
      <c r="K868" s="85"/>
      <c r="L868" s="85"/>
      <c r="M868" s="85"/>
      <c r="N868" s="85"/>
    </row>
    <row r="869" spans="5:14" s="9" customFormat="1" x14ac:dyDescent="0.25">
      <c r="E869" s="16"/>
      <c r="I869" s="85"/>
      <c r="J869" s="85"/>
      <c r="K869" s="85"/>
      <c r="L869" s="85"/>
      <c r="M869" s="85"/>
      <c r="N869" s="85"/>
    </row>
    <row r="870" spans="5:14" s="9" customFormat="1" x14ac:dyDescent="0.25">
      <c r="E870" s="16"/>
      <c r="I870" s="85"/>
      <c r="J870" s="85"/>
      <c r="K870" s="85"/>
      <c r="L870" s="85"/>
      <c r="M870" s="85"/>
      <c r="N870" s="85"/>
    </row>
    <row r="871" spans="5:14" s="9" customFormat="1" x14ac:dyDescent="0.25">
      <c r="E871" s="16"/>
      <c r="I871" s="85"/>
      <c r="J871" s="85"/>
      <c r="K871" s="85"/>
      <c r="L871" s="85"/>
      <c r="M871" s="85"/>
      <c r="N871" s="85"/>
    </row>
    <row r="872" spans="5:14" s="9" customFormat="1" x14ac:dyDescent="0.25">
      <c r="E872" s="16"/>
      <c r="I872" s="85"/>
      <c r="J872" s="85"/>
      <c r="K872" s="85"/>
      <c r="L872" s="85"/>
      <c r="M872" s="85"/>
      <c r="N872" s="85"/>
    </row>
    <row r="873" spans="5:14" s="9" customFormat="1" x14ac:dyDescent="0.25">
      <c r="E873" s="16"/>
      <c r="I873" s="85"/>
      <c r="J873" s="85"/>
      <c r="K873" s="85"/>
      <c r="L873" s="85"/>
      <c r="M873" s="85"/>
      <c r="N873" s="85"/>
    </row>
    <row r="874" spans="5:14" s="9" customFormat="1" x14ac:dyDescent="0.25">
      <c r="E874" s="16"/>
      <c r="I874" s="85"/>
      <c r="J874" s="85"/>
      <c r="K874" s="85"/>
      <c r="L874" s="85"/>
      <c r="M874" s="85"/>
      <c r="N874" s="85"/>
    </row>
    <row r="875" spans="5:14" s="9" customFormat="1" x14ac:dyDescent="0.25">
      <c r="E875" s="16"/>
      <c r="I875" s="85"/>
      <c r="J875" s="85"/>
      <c r="K875" s="85"/>
      <c r="L875" s="85"/>
      <c r="M875" s="85"/>
      <c r="N875" s="85"/>
    </row>
    <row r="876" spans="5:14" s="9" customFormat="1" x14ac:dyDescent="0.25">
      <c r="E876" s="16"/>
      <c r="I876" s="85"/>
      <c r="J876" s="85"/>
      <c r="K876" s="85"/>
      <c r="L876" s="85"/>
      <c r="M876" s="85"/>
      <c r="N876" s="85"/>
    </row>
    <row r="877" spans="5:14" s="9" customFormat="1" x14ac:dyDescent="0.25">
      <c r="E877" s="16"/>
      <c r="I877" s="85"/>
      <c r="J877" s="85"/>
      <c r="K877" s="85"/>
      <c r="L877" s="85"/>
      <c r="M877" s="85"/>
      <c r="N877" s="85"/>
    </row>
    <row r="878" spans="5:14" s="9" customFormat="1" x14ac:dyDescent="0.25">
      <c r="E878" s="16"/>
      <c r="I878" s="85"/>
      <c r="J878" s="85"/>
      <c r="K878" s="85"/>
      <c r="L878" s="85"/>
      <c r="M878" s="85"/>
      <c r="N878" s="85"/>
    </row>
    <row r="879" spans="5:14" s="9" customFormat="1" x14ac:dyDescent="0.25">
      <c r="E879" s="16"/>
      <c r="I879" s="85"/>
      <c r="J879" s="85"/>
      <c r="K879" s="85"/>
      <c r="L879" s="85"/>
      <c r="M879" s="85"/>
      <c r="N879" s="85"/>
    </row>
    <row r="880" spans="5:14" s="9" customFormat="1" x14ac:dyDescent="0.25">
      <c r="E880" s="16"/>
      <c r="I880" s="85"/>
      <c r="J880" s="85"/>
      <c r="K880" s="85"/>
      <c r="L880" s="85"/>
      <c r="M880" s="85"/>
      <c r="N880" s="85"/>
    </row>
    <row r="881" spans="5:14" s="9" customFormat="1" x14ac:dyDescent="0.25">
      <c r="E881" s="16"/>
      <c r="I881" s="85"/>
      <c r="J881" s="85"/>
      <c r="K881" s="85"/>
      <c r="L881" s="85"/>
      <c r="M881" s="85"/>
      <c r="N881" s="85"/>
    </row>
    <row r="882" spans="5:14" s="9" customFormat="1" x14ac:dyDescent="0.25">
      <c r="E882" s="16"/>
      <c r="I882" s="85"/>
      <c r="J882" s="85"/>
      <c r="K882" s="85"/>
      <c r="L882" s="85"/>
      <c r="M882" s="85"/>
      <c r="N882" s="85"/>
    </row>
    <row r="883" spans="5:14" s="9" customFormat="1" x14ac:dyDescent="0.25">
      <c r="E883" s="16"/>
      <c r="I883" s="85"/>
      <c r="J883" s="85"/>
      <c r="K883" s="85"/>
      <c r="L883" s="85"/>
      <c r="M883" s="85"/>
      <c r="N883" s="85"/>
    </row>
    <row r="884" spans="5:14" s="9" customFormat="1" x14ac:dyDescent="0.25">
      <c r="E884" s="16"/>
      <c r="I884" s="85"/>
      <c r="J884" s="85"/>
      <c r="K884" s="85"/>
      <c r="L884" s="85"/>
      <c r="M884" s="85"/>
      <c r="N884" s="85"/>
    </row>
    <row r="885" spans="5:14" s="9" customFormat="1" x14ac:dyDescent="0.25">
      <c r="E885" s="16"/>
      <c r="I885" s="85"/>
      <c r="J885" s="85"/>
      <c r="K885" s="85"/>
      <c r="L885" s="85"/>
      <c r="M885" s="85"/>
      <c r="N885" s="85"/>
    </row>
    <row r="886" spans="5:14" s="9" customFormat="1" x14ac:dyDescent="0.25">
      <c r="E886" s="16"/>
      <c r="I886" s="85"/>
      <c r="J886" s="85"/>
      <c r="K886" s="85"/>
      <c r="L886" s="85"/>
      <c r="M886" s="85"/>
      <c r="N886" s="85"/>
    </row>
    <row r="887" spans="5:14" s="9" customFormat="1" x14ac:dyDescent="0.25">
      <c r="E887" s="16"/>
      <c r="I887" s="85"/>
      <c r="J887" s="85"/>
      <c r="K887" s="85"/>
      <c r="L887" s="85"/>
      <c r="M887" s="85"/>
      <c r="N887" s="85"/>
    </row>
    <row r="888" spans="5:14" s="9" customFormat="1" x14ac:dyDescent="0.25">
      <c r="E888" s="16"/>
      <c r="I888" s="85"/>
      <c r="J888" s="85"/>
      <c r="K888" s="85"/>
      <c r="L888" s="85"/>
      <c r="M888" s="85"/>
      <c r="N888" s="85"/>
    </row>
    <row r="889" spans="5:14" s="9" customFormat="1" x14ac:dyDescent="0.25">
      <c r="E889" s="16"/>
      <c r="I889" s="85"/>
      <c r="J889" s="85"/>
      <c r="K889" s="85"/>
      <c r="L889" s="85"/>
      <c r="M889" s="85"/>
      <c r="N889" s="85"/>
    </row>
    <row r="890" spans="5:14" s="9" customFormat="1" x14ac:dyDescent="0.25">
      <c r="E890" s="16"/>
      <c r="I890" s="85"/>
      <c r="J890" s="85"/>
      <c r="K890" s="85"/>
      <c r="L890" s="85"/>
      <c r="M890" s="85"/>
      <c r="N890" s="85"/>
    </row>
    <row r="891" spans="5:14" s="9" customFormat="1" x14ac:dyDescent="0.25">
      <c r="E891" s="16"/>
      <c r="I891" s="85"/>
      <c r="J891" s="85"/>
      <c r="K891" s="85"/>
      <c r="L891" s="85"/>
      <c r="M891" s="85"/>
      <c r="N891" s="85"/>
    </row>
    <row r="892" spans="5:14" s="9" customFormat="1" x14ac:dyDescent="0.25">
      <c r="E892" s="16"/>
      <c r="I892" s="85"/>
      <c r="J892" s="85"/>
      <c r="K892" s="85"/>
      <c r="L892" s="85"/>
      <c r="M892" s="85"/>
      <c r="N892" s="85"/>
    </row>
    <row r="893" spans="5:14" s="9" customFormat="1" x14ac:dyDescent="0.25">
      <c r="E893" s="16"/>
      <c r="I893" s="85"/>
      <c r="J893" s="85"/>
      <c r="K893" s="85"/>
      <c r="L893" s="85"/>
      <c r="M893" s="85"/>
      <c r="N893" s="85"/>
    </row>
    <row r="894" spans="5:14" s="9" customFormat="1" x14ac:dyDescent="0.25">
      <c r="E894" s="16"/>
      <c r="I894" s="85"/>
      <c r="J894" s="85"/>
      <c r="K894" s="85"/>
      <c r="L894" s="85"/>
      <c r="M894" s="85"/>
      <c r="N894" s="85"/>
    </row>
    <row r="895" spans="5:14" s="9" customFormat="1" x14ac:dyDescent="0.25">
      <c r="E895" s="16"/>
      <c r="I895" s="85"/>
      <c r="J895" s="85"/>
      <c r="K895" s="85"/>
      <c r="L895" s="85"/>
      <c r="M895" s="85"/>
      <c r="N895" s="85"/>
    </row>
    <row r="896" spans="5:14" s="9" customFormat="1" x14ac:dyDescent="0.25">
      <c r="E896" s="16"/>
      <c r="I896" s="85"/>
      <c r="J896" s="85"/>
      <c r="K896" s="85"/>
      <c r="L896" s="85"/>
      <c r="M896" s="85"/>
      <c r="N896" s="85"/>
    </row>
    <row r="897" spans="5:14" s="9" customFormat="1" x14ac:dyDescent="0.25">
      <c r="E897" s="16"/>
      <c r="I897" s="85"/>
      <c r="J897" s="85"/>
      <c r="K897" s="85"/>
      <c r="L897" s="85"/>
      <c r="M897" s="85"/>
      <c r="N897" s="85"/>
    </row>
    <row r="898" spans="5:14" s="9" customFormat="1" x14ac:dyDescent="0.25">
      <c r="E898" s="16"/>
      <c r="I898" s="85"/>
      <c r="J898" s="85"/>
      <c r="K898" s="85"/>
      <c r="L898" s="85"/>
      <c r="M898" s="85"/>
      <c r="N898" s="85"/>
    </row>
    <row r="899" spans="5:14" s="9" customFormat="1" x14ac:dyDescent="0.25">
      <c r="E899" s="16"/>
      <c r="I899" s="85"/>
      <c r="J899" s="85"/>
      <c r="K899" s="85"/>
      <c r="L899" s="85"/>
      <c r="M899" s="85"/>
      <c r="N899" s="85"/>
    </row>
    <row r="900" spans="5:14" s="9" customFormat="1" x14ac:dyDescent="0.25">
      <c r="E900" s="16"/>
      <c r="I900" s="85"/>
      <c r="J900" s="85"/>
      <c r="K900" s="85"/>
      <c r="L900" s="85"/>
      <c r="M900" s="85"/>
      <c r="N900" s="85"/>
    </row>
    <row r="901" spans="5:14" s="9" customFormat="1" x14ac:dyDescent="0.25">
      <c r="E901" s="16"/>
      <c r="I901" s="85"/>
      <c r="J901" s="85"/>
      <c r="K901" s="85"/>
      <c r="L901" s="85"/>
      <c r="M901" s="85"/>
      <c r="N901" s="85"/>
    </row>
    <row r="902" spans="5:14" s="9" customFormat="1" x14ac:dyDescent="0.25">
      <c r="E902" s="16"/>
      <c r="I902" s="85"/>
      <c r="J902" s="85"/>
      <c r="K902" s="85"/>
      <c r="L902" s="85"/>
      <c r="M902" s="85"/>
      <c r="N902" s="85"/>
    </row>
    <row r="903" spans="5:14" s="9" customFormat="1" x14ac:dyDescent="0.25">
      <c r="E903" s="16"/>
      <c r="I903" s="85"/>
      <c r="J903" s="85"/>
      <c r="K903" s="85"/>
      <c r="L903" s="85"/>
      <c r="M903" s="85"/>
      <c r="N903" s="85"/>
    </row>
    <row r="904" spans="5:14" s="9" customFormat="1" x14ac:dyDescent="0.25">
      <c r="E904" s="16"/>
      <c r="I904" s="85"/>
      <c r="J904" s="85"/>
      <c r="K904" s="85"/>
      <c r="L904" s="85"/>
      <c r="M904" s="85"/>
      <c r="N904" s="85"/>
    </row>
    <row r="905" spans="5:14" s="9" customFormat="1" x14ac:dyDescent="0.25">
      <c r="E905" s="16"/>
      <c r="I905" s="85"/>
      <c r="J905" s="85"/>
      <c r="K905" s="85"/>
      <c r="L905" s="85"/>
      <c r="M905" s="85"/>
      <c r="N905" s="85"/>
    </row>
    <row r="906" spans="5:14" s="9" customFormat="1" x14ac:dyDescent="0.25">
      <c r="E906" s="16"/>
      <c r="I906" s="85"/>
      <c r="J906" s="85"/>
      <c r="K906" s="85"/>
      <c r="L906" s="85"/>
      <c r="M906" s="85"/>
      <c r="N906" s="85"/>
    </row>
    <row r="907" spans="5:14" s="9" customFormat="1" x14ac:dyDescent="0.25">
      <c r="E907" s="16"/>
      <c r="I907" s="85"/>
      <c r="J907" s="85"/>
      <c r="K907" s="85"/>
      <c r="L907" s="85"/>
      <c r="M907" s="85"/>
      <c r="N907" s="85"/>
    </row>
    <row r="908" spans="5:14" s="9" customFormat="1" x14ac:dyDescent="0.25">
      <c r="E908" s="16"/>
      <c r="I908" s="85"/>
      <c r="J908" s="85"/>
      <c r="K908" s="85"/>
      <c r="L908" s="85"/>
      <c r="M908" s="85"/>
      <c r="N908" s="85"/>
    </row>
    <row r="909" spans="5:14" s="9" customFormat="1" x14ac:dyDescent="0.25">
      <c r="E909" s="16"/>
      <c r="I909" s="85"/>
      <c r="J909" s="85"/>
      <c r="K909" s="85"/>
      <c r="L909" s="85"/>
      <c r="M909" s="85"/>
      <c r="N909" s="85"/>
    </row>
    <row r="910" spans="5:14" s="9" customFormat="1" x14ac:dyDescent="0.25">
      <c r="E910" s="16"/>
      <c r="I910" s="85"/>
      <c r="J910" s="85"/>
      <c r="K910" s="85"/>
      <c r="L910" s="85"/>
      <c r="M910" s="85"/>
      <c r="N910" s="85"/>
    </row>
    <row r="911" spans="5:14" s="9" customFormat="1" x14ac:dyDescent="0.25">
      <c r="E911" s="16"/>
      <c r="I911" s="85"/>
      <c r="J911" s="85"/>
      <c r="K911" s="85"/>
      <c r="L911" s="85"/>
      <c r="M911" s="85"/>
      <c r="N911" s="85"/>
    </row>
    <row r="912" spans="5:14" s="9" customFormat="1" x14ac:dyDescent="0.25">
      <c r="E912" s="16"/>
      <c r="I912" s="85"/>
      <c r="J912" s="85"/>
      <c r="K912" s="85"/>
      <c r="L912" s="85"/>
      <c r="M912" s="85"/>
      <c r="N912" s="85"/>
    </row>
    <row r="913" spans="5:14" s="9" customFormat="1" x14ac:dyDescent="0.25">
      <c r="E913" s="16"/>
      <c r="I913" s="85"/>
      <c r="J913" s="85"/>
      <c r="K913" s="85"/>
      <c r="L913" s="85"/>
      <c r="M913" s="85"/>
      <c r="N913" s="85"/>
    </row>
    <row r="914" spans="5:14" s="9" customFormat="1" x14ac:dyDescent="0.25">
      <c r="E914" s="16"/>
      <c r="I914" s="85"/>
      <c r="J914" s="85"/>
      <c r="K914" s="85"/>
      <c r="L914" s="85"/>
      <c r="M914" s="85"/>
      <c r="N914" s="85"/>
    </row>
    <row r="915" spans="5:14" s="9" customFormat="1" x14ac:dyDescent="0.25">
      <c r="E915" s="16"/>
      <c r="I915" s="85"/>
      <c r="J915" s="85"/>
      <c r="K915" s="85"/>
      <c r="L915" s="85"/>
      <c r="M915" s="85"/>
      <c r="N915" s="85"/>
    </row>
    <row r="916" spans="5:14" s="9" customFormat="1" x14ac:dyDescent="0.25">
      <c r="E916" s="16"/>
      <c r="I916" s="85"/>
      <c r="J916" s="85"/>
      <c r="K916" s="85"/>
      <c r="L916" s="85"/>
      <c r="M916" s="85"/>
      <c r="N916" s="85"/>
    </row>
    <row r="917" spans="5:14" s="9" customFormat="1" x14ac:dyDescent="0.25">
      <c r="E917" s="16"/>
      <c r="I917" s="85"/>
      <c r="J917" s="85"/>
      <c r="K917" s="85"/>
      <c r="L917" s="85"/>
      <c r="M917" s="85"/>
      <c r="N917" s="85"/>
    </row>
    <row r="918" spans="5:14" s="9" customFormat="1" x14ac:dyDescent="0.25">
      <c r="E918" s="16"/>
      <c r="I918" s="85"/>
      <c r="J918" s="85"/>
      <c r="K918" s="85"/>
      <c r="L918" s="85"/>
      <c r="M918" s="85"/>
      <c r="N918" s="85"/>
    </row>
    <row r="919" spans="5:14" s="9" customFormat="1" x14ac:dyDescent="0.25">
      <c r="E919" s="16"/>
      <c r="I919" s="85"/>
      <c r="J919" s="85"/>
      <c r="K919" s="85"/>
      <c r="L919" s="85"/>
      <c r="M919" s="85"/>
      <c r="N919" s="85"/>
    </row>
    <row r="920" spans="5:14" s="9" customFormat="1" x14ac:dyDescent="0.25">
      <c r="E920" s="16"/>
      <c r="I920" s="85"/>
      <c r="J920" s="85"/>
      <c r="K920" s="85"/>
      <c r="L920" s="85"/>
      <c r="M920" s="85"/>
      <c r="N920" s="85"/>
    </row>
    <row r="921" spans="5:14" s="9" customFormat="1" x14ac:dyDescent="0.25">
      <c r="E921" s="16"/>
      <c r="I921" s="85"/>
      <c r="J921" s="85"/>
      <c r="K921" s="85"/>
      <c r="L921" s="85"/>
      <c r="M921" s="85"/>
      <c r="N921" s="85"/>
    </row>
    <row r="922" spans="5:14" s="9" customFormat="1" x14ac:dyDescent="0.25">
      <c r="E922" s="16"/>
      <c r="I922" s="85"/>
      <c r="J922" s="85"/>
      <c r="K922" s="85"/>
      <c r="L922" s="85"/>
      <c r="M922" s="85"/>
      <c r="N922" s="85"/>
    </row>
    <row r="923" spans="5:14" s="9" customFormat="1" x14ac:dyDescent="0.25">
      <c r="E923" s="16"/>
      <c r="I923" s="85"/>
      <c r="J923" s="85"/>
      <c r="K923" s="85"/>
      <c r="L923" s="85"/>
      <c r="M923" s="85"/>
      <c r="N923" s="85"/>
    </row>
    <row r="924" spans="5:14" s="9" customFormat="1" x14ac:dyDescent="0.25">
      <c r="E924" s="16"/>
      <c r="I924" s="85"/>
      <c r="J924" s="85"/>
      <c r="K924" s="85"/>
      <c r="L924" s="85"/>
      <c r="M924" s="85"/>
      <c r="N924" s="85"/>
    </row>
    <row r="925" spans="5:14" s="9" customFormat="1" x14ac:dyDescent="0.25">
      <c r="E925" s="16"/>
      <c r="I925" s="85"/>
      <c r="J925" s="85"/>
      <c r="K925" s="85"/>
      <c r="L925" s="85"/>
      <c r="M925" s="85"/>
      <c r="N925" s="85"/>
    </row>
    <row r="926" spans="5:14" s="9" customFormat="1" x14ac:dyDescent="0.25">
      <c r="E926" s="16"/>
      <c r="I926" s="85"/>
      <c r="J926" s="85"/>
      <c r="K926" s="85"/>
      <c r="L926" s="85"/>
      <c r="M926" s="85"/>
      <c r="N926" s="85"/>
    </row>
    <row r="927" spans="5:14" s="9" customFormat="1" x14ac:dyDescent="0.25">
      <c r="E927" s="16"/>
      <c r="I927" s="85"/>
      <c r="J927" s="85"/>
      <c r="K927" s="85"/>
      <c r="L927" s="85"/>
      <c r="M927" s="85"/>
      <c r="N927" s="85"/>
    </row>
    <row r="928" spans="5:14" s="9" customFormat="1" x14ac:dyDescent="0.25">
      <c r="E928" s="16"/>
      <c r="I928" s="85"/>
      <c r="J928" s="85"/>
      <c r="K928" s="85"/>
      <c r="L928" s="85"/>
      <c r="M928" s="85"/>
      <c r="N928" s="85"/>
    </row>
    <row r="929" spans="5:14" s="9" customFormat="1" x14ac:dyDescent="0.25">
      <c r="E929" s="16"/>
      <c r="I929" s="85"/>
      <c r="J929" s="85"/>
      <c r="K929" s="85"/>
      <c r="L929" s="85"/>
      <c r="M929" s="85"/>
      <c r="N929" s="85"/>
    </row>
    <row r="930" spans="5:14" s="9" customFormat="1" x14ac:dyDescent="0.25">
      <c r="E930" s="16"/>
      <c r="I930" s="85"/>
      <c r="J930" s="85"/>
      <c r="K930" s="85"/>
      <c r="L930" s="85"/>
      <c r="M930" s="85"/>
      <c r="N930" s="85"/>
    </row>
    <row r="931" spans="5:14" s="9" customFormat="1" x14ac:dyDescent="0.25">
      <c r="E931" s="16"/>
      <c r="I931" s="85"/>
      <c r="J931" s="85"/>
      <c r="K931" s="85"/>
      <c r="L931" s="85"/>
      <c r="M931" s="85"/>
      <c r="N931" s="85"/>
    </row>
    <row r="932" spans="5:14" s="9" customFormat="1" x14ac:dyDescent="0.25">
      <c r="E932" s="16"/>
      <c r="I932" s="85"/>
      <c r="J932" s="85"/>
      <c r="K932" s="85"/>
      <c r="L932" s="85"/>
      <c r="M932" s="85"/>
      <c r="N932" s="85"/>
    </row>
    <row r="933" spans="5:14" s="9" customFormat="1" x14ac:dyDescent="0.25">
      <c r="E933" s="16"/>
      <c r="I933" s="85"/>
      <c r="J933" s="85"/>
      <c r="K933" s="85"/>
      <c r="L933" s="85"/>
      <c r="M933" s="85"/>
      <c r="N933" s="85"/>
    </row>
    <row r="934" spans="5:14" s="9" customFormat="1" x14ac:dyDescent="0.25">
      <c r="E934" s="16"/>
      <c r="I934" s="85"/>
      <c r="J934" s="85"/>
      <c r="K934" s="85"/>
      <c r="L934" s="85"/>
      <c r="M934" s="85"/>
      <c r="N934" s="85"/>
    </row>
    <row r="935" spans="5:14" s="9" customFormat="1" x14ac:dyDescent="0.25">
      <c r="E935" s="16"/>
      <c r="I935" s="85"/>
      <c r="J935" s="85"/>
      <c r="K935" s="85"/>
      <c r="L935" s="85"/>
      <c r="M935" s="85"/>
      <c r="N935" s="85"/>
    </row>
    <row r="936" spans="5:14" s="9" customFormat="1" x14ac:dyDescent="0.25">
      <c r="E936" s="16"/>
      <c r="I936" s="85"/>
      <c r="J936" s="85"/>
      <c r="K936" s="85"/>
      <c r="L936" s="85"/>
      <c r="M936" s="85"/>
      <c r="N936" s="85"/>
    </row>
    <row r="937" spans="5:14" s="9" customFormat="1" x14ac:dyDescent="0.25">
      <c r="E937" s="16"/>
      <c r="I937" s="85"/>
      <c r="J937" s="85"/>
      <c r="K937" s="85"/>
      <c r="L937" s="85"/>
      <c r="M937" s="85"/>
      <c r="N937" s="85"/>
    </row>
    <row r="938" spans="5:14" s="9" customFormat="1" x14ac:dyDescent="0.25">
      <c r="E938" s="16"/>
      <c r="I938" s="85"/>
      <c r="J938" s="85"/>
      <c r="K938" s="85"/>
      <c r="L938" s="85"/>
      <c r="M938" s="85"/>
      <c r="N938" s="85"/>
    </row>
    <row r="939" spans="5:14" s="9" customFormat="1" x14ac:dyDescent="0.25">
      <c r="E939" s="16"/>
      <c r="I939" s="85"/>
      <c r="J939" s="85"/>
      <c r="K939" s="85"/>
      <c r="L939" s="85"/>
      <c r="M939" s="85"/>
      <c r="N939" s="85"/>
    </row>
    <row r="940" spans="5:14" s="9" customFormat="1" x14ac:dyDescent="0.25">
      <c r="E940" s="16"/>
      <c r="I940" s="85"/>
      <c r="J940" s="85"/>
      <c r="K940" s="85"/>
      <c r="L940" s="85"/>
      <c r="M940" s="85"/>
      <c r="N940" s="85"/>
    </row>
    <row r="941" spans="5:14" s="9" customFormat="1" x14ac:dyDescent="0.25">
      <c r="E941" s="16"/>
      <c r="I941" s="85"/>
      <c r="J941" s="85"/>
      <c r="K941" s="85"/>
      <c r="L941" s="85"/>
      <c r="M941" s="85"/>
      <c r="N941" s="85"/>
    </row>
    <row r="942" spans="5:14" s="9" customFormat="1" x14ac:dyDescent="0.25">
      <c r="E942" s="16"/>
      <c r="I942" s="85"/>
      <c r="J942" s="85"/>
      <c r="K942" s="85"/>
      <c r="L942" s="85"/>
      <c r="M942" s="85"/>
      <c r="N942" s="85"/>
    </row>
    <row r="943" spans="5:14" s="9" customFormat="1" x14ac:dyDescent="0.25">
      <c r="E943" s="16"/>
      <c r="I943" s="85"/>
      <c r="J943" s="85"/>
      <c r="K943" s="85"/>
      <c r="L943" s="85"/>
      <c r="M943" s="85"/>
      <c r="N943" s="85"/>
    </row>
    <row r="944" spans="5:14" s="9" customFormat="1" x14ac:dyDescent="0.25">
      <c r="E944" s="16"/>
      <c r="I944" s="85"/>
      <c r="J944" s="85"/>
      <c r="K944" s="85"/>
      <c r="L944" s="85"/>
      <c r="M944" s="85"/>
      <c r="N944" s="85"/>
    </row>
    <row r="945" spans="5:14" s="9" customFormat="1" x14ac:dyDescent="0.25">
      <c r="E945" s="16"/>
      <c r="I945" s="85"/>
      <c r="J945" s="85"/>
      <c r="K945" s="85"/>
      <c r="L945" s="85"/>
      <c r="M945" s="85"/>
      <c r="N945" s="85"/>
    </row>
    <row r="946" spans="5:14" s="9" customFormat="1" x14ac:dyDescent="0.25">
      <c r="E946" s="16"/>
      <c r="I946" s="85"/>
      <c r="J946" s="85"/>
      <c r="K946" s="85"/>
      <c r="L946" s="85"/>
      <c r="M946" s="85"/>
      <c r="N946" s="85"/>
    </row>
    <row r="947" spans="5:14" s="9" customFormat="1" x14ac:dyDescent="0.25">
      <c r="E947" s="16"/>
      <c r="I947" s="85"/>
      <c r="J947" s="85"/>
      <c r="K947" s="85"/>
      <c r="L947" s="85"/>
      <c r="M947" s="85"/>
      <c r="N947" s="85"/>
    </row>
    <row r="948" spans="5:14" s="9" customFormat="1" x14ac:dyDescent="0.25">
      <c r="E948" s="16"/>
      <c r="I948" s="85"/>
      <c r="J948" s="85"/>
      <c r="K948" s="85"/>
      <c r="L948" s="85"/>
      <c r="M948" s="85"/>
      <c r="N948" s="85"/>
    </row>
    <row r="949" spans="5:14" s="9" customFormat="1" x14ac:dyDescent="0.25">
      <c r="E949" s="16"/>
      <c r="I949" s="85"/>
      <c r="J949" s="85"/>
      <c r="K949" s="85"/>
      <c r="L949" s="85"/>
      <c r="M949" s="85"/>
      <c r="N949" s="85"/>
    </row>
    <row r="950" spans="5:14" s="9" customFormat="1" x14ac:dyDescent="0.25">
      <c r="E950" s="16"/>
      <c r="I950" s="85"/>
      <c r="J950" s="85"/>
      <c r="K950" s="85"/>
      <c r="L950" s="85"/>
      <c r="M950" s="85"/>
      <c r="N950" s="85"/>
    </row>
    <row r="951" spans="5:14" s="9" customFormat="1" x14ac:dyDescent="0.25">
      <c r="E951" s="16"/>
      <c r="I951" s="85"/>
      <c r="J951" s="85"/>
      <c r="K951" s="85"/>
      <c r="L951" s="85"/>
      <c r="M951" s="85"/>
      <c r="N951" s="85"/>
    </row>
    <row r="952" spans="5:14" s="9" customFormat="1" x14ac:dyDescent="0.25">
      <c r="E952" s="16"/>
      <c r="I952" s="85"/>
      <c r="J952" s="85"/>
      <c r="K952" s="85"/>
      <c r="L952" s="85"/>
      <c r="M952" s="85"/>
      <c r="N952" s="85"/>
    </row>
    <row r="953" spans="5:14" s="9" customFormat="1" x14ac:dyDescent="0.25">
      <c r="E953" s="16"/>
      <c r="I953" s="85"/>
      <c r="J953" s="85"/>
      <c r="K953" s="85"/>
      <c r="L953" s="85"/>
      <c r="M953" s="85"/>
      <c r="N953" s="85"/>
    </row>
    <row r="954" spans="5:14" s="9" customFormat="1" x14ac:dyDescent="0.25">
      <c r="E954" s="16"/>
      <c r="I954" s="85"/>
      <c r="J954" s="85"/>
      <c r="K954" s="85"/>
      <c r="L954" s="85"/>
      <c r="M954" s="85"/>
      <c r="N954" s="85"/>
    </row>
    <row r="955" spans="5:14" s="9" customFormat="1" x14ac:dyDescent="0.25">
      <c r="E955" s="16"/>
      <c r="I955" s="85"/>
      <c r="J955" s="85"/>
      <c r="K955" s="85"/>
      <c r="L955" s="85"/>
      <c r="M955" s="85"/>
      <c r="N955" s="85"/>
    </row>
    <row r="956" spans="5:14" s="9" customFormat="1" x14ac:dyDescent="0.25">
      <c r="E956" s="16"/>
      <c r="I956" s="85"/>
      <c r="J956" s="85"/>
      <c r="K956" s="85"/>
      <c r="L956" s="85"/>
      <c r="M956" s="85"/>
      <c r="N956" s="85"/>
    </row>
    <row r="957" spans="5:14" s="9" customFormat="1" x14ac:dyDescent="0.25">
      <c r="E957" s="16"/>
      <c r="I957" s="85"/>
      <c r="J957" s="85"/>
      <c r="K957" s="85"/>
      <c r="L957" s="85"/>
      <c r="M957" s="85"/>
      <c r="N957" s="85"/>
    </row>
    <row r="958" spans="5:14" s="9" customFormat="1" x14ac:dyDescent="0.25">
      <c r="E958" s="16"/>
      <c r="I958" s="85"/>
      <c r="J958" s="85"/>
      <c r="K958" s="85"/>
      <c r="L958" s="85"/>
      <c r="M958" s="85"/>
      <c r="N958" s="85"/>
    </row>
    <row r="959" spans="5:14" s="9" customFormat="1" x14ac:dyDescent="0.25">
      <c r="E959" s="16"/>
      <c r="I959" s="85"/>
      <c r="J959" s="85"/>
      <c r="K959" s="85"/>
      <c r="L959" s="85"/>
      <c r="M959" s="85"/>
      <c r="N959" s="85"/>
    </row>
    <row r="960" spans="5:14" s="9" customFormat="1" x14ac:dyDescent="0.25">
      <c r="E960" s="16"/>
      <c r="I960" s="85"/>
      <c r="J960" s="85"/>
      <c r="K960" s="85"/>
      <c r="L960" s="85"/>
      <c r="M960" s="85"/>
      <c r="N960" s="85"/>
    </row>
    <row r="961" spans="5:14" s="9" customFormat="1" x14ac:dyDescent="0.25">
      <c r="E961" s="16"/>
      <c r="I961" s="85"/>
      <c r="J961" s="85"/>
      <c r="K961" s="85"/>
      <c r="L961" s="85"/>
      <c r="M961" s="85"/>
      <c r="N961" s="85"/>
    </row>
    <row r="962" spans="5:14" s="9" customFormat="1" x14ac:dyDescent="0.25">
      <c r="E962" s="16"/>
      <c r="I962" s="85"/>
      <c r="J962" s="85"/>
      <c r="K962" s="85"/>
      <c r="L962" s="85"/>
      <c r="M962" s="85"/>
      <c r="N962" s="85"/>
    </row>
    <row r="963" spans="5:14" s="9" customFormat="1" x14ac:dyDescent="0.25">
      <c r="E963" s="16"/>
      <c r="I963" s="85"/>
      <c r="J963" s="85"/>
      <c r="K963" s="85"/>
      <c r="L963" s="85"/>
      <c r="M963" s="85"/>
      <c r="N963" s="85"/>
    </row>
    <row r="964" spans="5:14" s="9" customFormat="1" x14ac:dyDescent="0.25">
      <c r="E964" s="16"/>
      <c r="I964" s="85"/>
      <c r="J964" s="85"/>
      <c r="K964" s="85"/>
      <c r="L964" s="85"/>
      <c r="M964" s="85"/>
      <c r="N964" s="85"/>
    </row>
    <row r="965" spans="5:14" s="9" customFormat="1" x14ac:dyDescent="0.25">
      <c r="E965" s="16"/>
      <c r="I965" s="85"/>
      <c r="J965" s="85"/>
      <c r="K965" s="85"/>
      <c r="L965" s="85"/>
      <c r="M965" s="85"/>
      <c r="N965" s="85"/>
    </row>
    <row r="966" spans="5:14" s="9" customFormat="1" x14ac:dyDescent="0.25">
      <c r="E966" s="16"/>
      <c r="I966" s="85"/>
      <c r="J966" s="85"/>
      <c r="K966" s="85"/>
      <c r="L966" s="85"/>
      <c r="M966" s="85"/>
      <c r="N966" s="85"/>
    </row>
    <row r="967" spans="5:14" s="9" customFormat="1" x14ac:dyDescent="0.25">
      <c r="E967" s="16"/>
      <c r="I967" s="85"/>
      <c r="J967" s="85"/>
      <c r="K967" s="85"/>
      <c r="L967" s="85"/>
      <c r="M967" s="85"/>
      <c r="N967" s="85"/>
    </row>
    <row r="968" spans="5:14" s="9" customFormat="1" x14ac:dyDescent="0.25">
      <c r="E968" s="16"/>
      <c r="I968" s="85"/>
      <c r="J968" s="85"/>
      <c r="K968" s="85"/>
      <c r="L968" s="85"/>
      <c r="M968" s="85"/>
      <c r="N968" s="85"/>
    </row>
    <row r="969" spans="5:14" s="9" customFormat="1" x14ac:dyDescent="0.25">
      <c r="E969" s="16"/>
      <c r="I969" s="85"/>
      <c r="J969" s="85"/>
      <c r="K969" s="85"/>
      <c r="L969" s="85"/>
      <c r="M969" s="85"/>
      <c r="N969" s="85"/>
    </row>
    <row r="970" spans="5:14" s="9" customFormat="1" x14ac:dyDescent="0.25">
      <c r="E970" s="16"/>
      <c r="I970" s="85"/>
      <c r="J970" s="85"/>
      <c r="K970" s="85"/>
      <c r="L970" s="85"/>
      <c r="M970" s="85"/>
      <c r="N970" s="85"/>
    </row>
    <row r="971" spans="5:14" s="9" customFormat="1" x14ac:dyDescent="0.25">
      <c r="E971" s="16"/>
      <c r="I971" s="85"/>
      <c r="J971" s="85"/>
      <c r="K971" s="85"/>
      <c r="L971" s="85"/>
      <c r="M971" s="85"/>
      <c r="N971" s="85"/>
    </row>
    <row r="972" spans="5:14" s="9" customFormat="1" x14ac:dyDescent="0.25">
      <c r="E972" s="16"/>
      <c r="I972" s="85"/>
      <c r="J972" s="85"/>
      <c r="K972" s="85"/>
      <c r="L972" s="85"/>
      <c r="M972" s="85"/>
      <c r="N972" s="85"/>
    </row>
    <row r="973" spans="5:14" s="9" customFormat="1" x14ac:dyDescent="0.25">
      <c r="E973" s="16"/>
      <c r="I973" s="85"/>
      <c r="J973" s="85"/>
      <c r="K973" s="85"/>
      <c r="L973" s="85"/>
      <c r="M973" s="85"/>
      <c r="N973" s="85"/>
    </row>
    <row r="974" spans="5:14" s="9" customFormat="1" x14ac:dyDescent="0.25">
      <c r="E974" s="16"/>
      <c r="I974" s="85"/>
      <c r="J974" s="85"/>
      <c r="K974" s="85"/>
      <c r="L974" s="85"/>
      <c r="M974" s="85"/>
      <c r="N974" s="85"/>
    </row>
    <row r="975" spans="5:14" s="9" customFormat="1" x14ac:dyDescent="0.25">
      <c r="E975" s="16"/>
      <c r="I975" s="85"/>
      <c r="J975" s="85"/>
      <c r="K975" s="85"/>
      <c r="L975" s="85"/>
      <c r="M975" s="85"/>
      <c r="N975" s="85"/>
    </row>
    <row r="976" spans="5:14" s="9" customFormat="1" x14ac:dyDescent="0.25">
      <c r="E976" s="16"/>
      <c r="I976" s="85"/>
      <c r="J976" s="85"/>
      <c r="K976" s="85"/>
      <c r="L976" s="85"/>
      <c r="M976" s="85"/>
      <c r="N976" s="85"/>
    </row>
    <row r="977" spans="5:14" s="9" customFormat="1" x14ac:dyDescent="0.25">
      <c r="E977" s="16"/>
      <c r="I977" s="85"/>
      <c r="J977" s="85"/>
      <c r="K977" s="85"/>
      <c r="L977" s="85"/>
      <c r="M977" s="85"/>
      <c r="N977" s="85"/>
    </row>
    <row r="978" spans="5:14" s="9" customFormat="1" x14ac:dyDescent="0.25">
      <c r="E978" s="16"/>
      <c r="I978" s="85"/>
      <c r="J978" s="85"/>
      <c r="K978" s="85"/>
      <c r="L978" s="85"/>
      <c r="M978" s="85"/>
      <c r="N978" s="85"/>
    </row>
    <row r="979" spans="5:14" s="9" customFormat="1" x14ac:dyDescent="0.25">
      <c r="E979" s="16"/>
      <c r="I979" s="85"/>
      <c r="J979" s="85"/>
      <c r="K979" s="85"/>
      <c r="L979" s="85"/>
      <c r="M979" s="85"/>
      <c r="N979" s="85"/>
    </row>
    <row r="980" spans="5:14" s="9" customFormat="1" x14ac:dyDescent="0.25">
      <c r="E980" s="16"/>
      <c r="I980" s="85"/>
      <c r="J980" s="85"/>
      <c r="K980" s="85"/>
      <c r="L980" s="85"/>
      <c r="M980" s="85"/>
      <c r="N980" s="85"/>
    </row>
    <row r="981" spans="5:14" s="9" customFormat="1" x14ac:dyDescent="0.25">
      <c r="E981" s="16"/>
      <c r="I981" s="85"/>
      <c r="J981" s="85"/>
      <c r="K981" s="85"/>
      <c r="L981" s="85"/>
      <c r="M981" s="85"/>
      <c r="N981" s="85"/>
    </row>
    <row r="982" spans="5:14" s="9" customFormat="1" x14ac:dyDescent="0.25">
      <c r="E982" s="16"/>
      <c r="I982" s="85"/>
      <c r="J982" s="85"/>
      <c r="K982" s="85"/>
      <c r="L982" s="85"/>
      <c r="M982" s="85"/>
      <c r="N982" s="85"/>
    </row>
    <row r="983" spans="5:14" s="9" customFormat="1" x14ac:dyDescent="0.25">
      <c r="E983" s="16"/>
      <c r="I983" s="85"/>
      <c r="J983" s="85"/>
      <c r="K983" s="85"/>
      <c r="L983" s="85"/>
      <c r="M983" s="85"/>
      <c r="N983" s="85"/>
    </row>
    <row r="984" spans="5:14" s="9" customFormat="1" x14ac:dyDescent="0.25">
      <c r="E984" s="16"/>
      <c r="I984" s="85"/>
      <c r="J984" s="85"/>
      <c r="K984" s="85"/>
      <c r="L984" s="85"/>
      <c r="M984" s="85"/>
      <c r="N984" s="85"/>
    </row>
    <row r="985" spans="5:14" s="9" customFormat="1" x14ac:dyDescent="0.25">
      <c r="E985" s="16"/>
      <c r="I985" s="85"/>
      <c r="J985" s="85"/>
      <c r="K985" s="85"/>
      <c r="L985" s="85"/>
      <c r="M985" s="85"/>
      <c r="N985" s="85"/>
    </row>
    <row r="986" spans="5:14" s="9" customFormat="1" x14ac:dyDescent="0.25">
      <c r="E986" s="16"/>
      <c r="I986" s="85"/>
      <c r="J986" s="85"/>
      <c r="K986" s="85"/>
      <c r="L986" s="85"/>
      <c r="M986" s="85"/>
      <c r="N986" s="85"/>
    </row>
    <row r="987" spans="5:14" s="9" customFormat="1" x14ac:dyDescent="0.25">
      <c r="E987" s="16"/>
      <c r="I987" s="85"/>
      <c r="J987" s="85"/>
      <c r="K987" s="85"/>
      <c r="L987" s="85"/>
      <c r="M987" s="85"/>
      <c r="N987" s="85"/>
    </row>
    <row r="988" spans="5:14" s="9" customFormat="1" x14ac:dyDescent="0.25">
      <c r="E988" s="16"/>
      <c r="I988" s="85"/>
      <c r="J988" s="85"/>
      <c r="K988" s="85"/>
      <c r="L988" s="85"/>
      <c r="M988" s="85"/>
      <c r="N988" s="85"/>
    </row>
    <row r="989" spans="5:14" s="9" customFormat="1" x14ac:dyDescent="0.25">
      <c r="E989" s="16"/>
      <c r="I989" s="85"/>
      <c r="J989" s="85"/>
      <c r="K989" s="85"/>
      <c r="L989" s="85"/>
      <c r="M989" s="85"/>
      <c r="N989" s="85"/>
    </row>
    <row r="990" spans="5:14" s="9" customFormat="1" x14ac:dyDescent="0.25">
      <c r="E990" s="16"/>
      <c r="I990" s="85"/>
      <c r="J990" s="85"/>
      <c r="K990" s="85"/>
      <c r="L990" s="85"/>
      <c r="M990" s="85"/>
      <c r="N990" s="85"/>
    </row>
    <row r="991" spans="5:14" s="9" customFormat="1" x14ac:dyDescent="0.25">
      <c r="E991" s="16"/>
      <c r="I991" s="85"/>
      <c r="J991" s="85"/>
      <c r="K991" s="85"/>
      <c r="L991" s="85"/>
      <c r="M991" s="85"/>
      <c r="N991" s="85"/>
    </row>
    <row r="992" spans="5:14" s="9" customFormat="1" x14ac:dyDescent="0.25">
      <c r="E992" s="16"/>
      <c r="I992" s="85"/>
      <c r="J992" s="85"/>
      <c r="K992" s="85"/>
      <c r="L992" s="85"/>
      <c r="M992" s="85"/>
      <c r="N992" s="85"/>
    </row>
    <row r="993" spans="5:14" s="9" customFormat="1" x14ac:dyDescent="0.25">
      <c r="E993" s="16"/>
      <c r="I993" s="85"/>
      <c r="J993" s="85"/>
      <c r="K993" s="85"/>
      <c r="L993" s="85"/>
      <c r="M993" s="85"/>
      <c r="N993" s="85"/>
    </row>
    <row r="994" spans="5:14" s="9" customFormat="1" x14ac:dyDescent="0.25">
      <c r="E994" s="16"/>
      <c r="I994" s="85"/>
      <c r="J994" s="85"/>
      <c r="K994" s="85"/>
      <c r="L994" s="85"/>
      <c r="M994" s="85"/>
      <c r="N994" s="85"/>
    </row>
    <row r="995" spans="5:14" s="9" customFormat="1" x14ac:dyDescent="0.25">
      <c r="E995" s="16"/>
      <c r="I995" s="85"/>
      <c r="J995" s="85"/>
      <c r="K995" s="85"/>
      <c r="L995" s="85"/>
      <c r="M995" s="85"/>
      <c r="N995" s="85"/>
    </row>
    <row r="996" spans="5:14" s="9" customFormat="1" x14ac:dyDescent="0.25">
      <c r="E996" s="16"/>
      <c r="I996" s="85"/>
      <c r="J996" s="85"/>
      <c r="K996" s="85"/>
      <c r="L996" s="85"/>
      <c r="M996" s="85"/>
      <c r="N996" s="85"/>
    </row>
    <row r="997" spans="5:14" s="9" customFormat="1" x14ac:dyDescent="0.25">
      <c r="E997" s="16"/>
      <c r="I997" s="85"/>
      <c r="J997" s="85"/>
      <c r="K997" s="85"/>
      <c r="L997" s="85"/>
      <c r="M997" s="85"/>
      <c r="N997" s="85"/>
    </row>
    <row r="998" spans="5:14" s="9" customFormat="1" x14ac:dyDescent="0.25">
      <c r="E998" s="16"/>
      <c r="I998" s="85"/>
      <c r="J998" s="85"/>
      <c r="K998" s="85"/>
      <c r="L998" s="85"/>
      <c r="M998" s="85"/>
      <c r="N998" s="85"/>
    </row>
    <row r="999" spans="5:14" s="9" customFormat="1" x14ac:dyDescent="0.25">
      <c r="E999" s="16"/>
      <c r="I999" s="85"/>
      <c r="J999" s="85"/>
      <c r="K999" s="85"/>
      <c r="L999" s="85"/>
      <c r="M999" s="85"/>
      <c r="N999" s="85"/>
    </row>
    <row r="1000" spans="5:14" s="9" customFormat="1" x14ac:dyDescent="0.25">
      <c r="E1000" s="16"/>
      <c r="I1000" s="85"/>
      <c r="J1000" s="85"/>
      <c r="K1000" s="85"/>
      <c r="L1000" s="85"/>
      <c r="M1000" s="85"/>
      <c r="N1000" s="85"/>
    </row>
    <row r="1001" spans="5:14" s="9" customFormat="1" x14ac:dyDescent="0.25">
      <c r="E1001" s="16"/>
      <c r="I1001" s="85"/>
      <c r="J1001" s="85"/>
      <c r="K1001" s="85"/>
      <c r="L1001" s="85"/>
      <c r="M1001" s="85"/>
      <c r="N1001" s="85"/>
    </row>
    <row r="1002" spans="5:14" s="9" customFormat="1" x14ac:dyDescent="0.25">
      <c r="E1002" s="16"/>
      <c r="I1002" s="85"/>
      <c r="J1002" s="85"/>
      <c r="K1002" s="85"/>
      <c r="L1002" s="85"/>
      <c r="M1002" s="85"/>
      <c r="N1002" s="85"/>
    </row>
    <row r="1003" spans="5:14" s="9" customFormat="1" x14ac:dyDescent="0.25">
      <c r="E1003" s="16"/>
      <c r="I1003" s="85"/>
      <c r="J1003" s="85"/>
      <c r="K1003" s="85"/>
      <c r="L1003" s="85"/>
      <c r="M1003" s="85"/>
      <c r="N1003" s="85"/>
    </row>
    <row r="1004" spans="5:14" s="9" customFormat="1" x14ac:dyDescent="0.25">
      <c r="E1004" s="16"/>
      <c r="I1004" s="85"/>
      <c r="J1004" s="85"/>
      <c r="K1004" s="85"/>
      <c r="L1004" s="85"/>
      <c r="M1004" s="85"/>
      <c r="N1004" s="85"/>
    </row>
    <row r="1005" spans="5:14" s="9" customFormat="1" x14ac:dyDescent="0.25">
      <c r="E1005" s="16"/>
      <c r="I1005" s="85"/>
      <c r="J1005" s="85"/>
      <c r="K1005" s="85"/>
      <c r="L1005" s="85"/>
      <c r="M1005" s="85"/>
      <c r="N1005" s="85"/>
    </row>
    <row r="1006" spans="5:14" s="9" customFormat="1" x14ac:dyDescent="0.25">
      <c r="E1006" s="16"/>
      <c r="I1006" s="85"/>
      <c r="J1006" s="85"/>
      <c r="K1006" s="85"/>
      <c r="L1006" s="85"/>
      <c r="M1006" s="85"/>
      <c r="N1006" s="85"/>
    </row>
    <row r="1007" spans="5:14" s="9" customFormat="1" x14ac:dyDescent="0.25">
      <c r="E1007" s="16"/>
      <c r="I1007" s="85"/>
      <c r="J1007" s="85"/>
      <c r="K1007" s="85"/>
      <c r="L1007" s="85"/>
      <c r="M1007" s="85"/>
      <c r="N1007" s="85"/>
    </row>
    <row r="1008" spans="5:14" s="9" customFormat="1" x14ac:dyDescent="0.25">
      <c r="E1008" s="16"/>
      <c r="I1008" s="85"/>
      <c r="J1008" s="85"/>
      <c r="K1008" s="85"/>
      <c r="L1008" s="85"/>
      <c r="M1008" s="85"/>
      <c r="N1008" s="85"/>
    </row>
    <row r="1009" spans="5:14" s="9" customFormat="1" x14ac:dyDescent="0.25">
      <c r="E1009" s="16"/>
      <c r="I1009" s="85"/>
      <c r="J1009" s="85"/>
      <c r="K1009" s="85"/>
      <c r="L1009" s="85"/>
      <c r="M1009" s="85"/>
      <c r="N1009" s="85"/>
    </row>
    <row r="1010" spans="5:14" s="9" customFormat="1" x14ac:dyDescent="0.25">
      <c r="E1010" s="16"/>
      <c r="I1010" s="85"/>
      <c r="J1010" s="85"/>
      <c r="K1010" s="85"/>
      <c r="L1010" s="85"/>
      <c r="M1010" s="85"/>
      <c r="N1010" s="85"/>
    </row>
    <row r="1011" spans="5:14" s="9" customFormat="1" x14ac:dyDescent="0.25">
      <c r="E1011" s="16"/>
      <c r="I1011" s="85"/>
      <c r="J1011" s="85"/>
      <c r="K1011" s="85"/>
      <c r="L1011" s="85"/>
      <c r="M1011" s="85"/>
      <c r="N1011" s="85"/>
    </row>
    <row r="1012" spans="5:14" s="9" customFormat="1" x14ac:dyDescent="0.25">
      <c r="E1012" s="16"/>
      <c r="I1012" s="85"/>
      <c r="J1012" s="85"/>
      <c r="K1012" s="85"/>
      <c r="L1012" s="85"/>
      <c r="M1012" s="85"/>
      <c r="N1012" s="85"/>
    </row>
    <row r="1013" spans="5:14" s="9" customFormat="1" x14ac:dyDescent="0.25">
      <c r="E1013" s="16"/>
      <c r="I1013" s="85"/>
      <c r="J1013" s="85"/>
      <c r="K1013" s="85"/>
      <c r="L1013" s="85"/>
      <c r="M1013" s="85"/>
      <c r="N1013" s="85"/>
    </row>
    <row r="1014" spans="5:14" s="9" customFormat="1" x14ac:dyDescent="0.25">
      <c r="E1014" s="16"/>
      <c r="I1014" s="85"/>
      <c r="J1014" s="85"/>
      <c r="K1014" s="85"/>
      <c r="L1014" s="85"/>
      <c r="M1014" s="85"/>
      <c r="N1014" s="85"/>
    </row>
    <row r="1015" spans="5:14" s="9" customFormat="1" x14ac:dyDescent="0.25">
      <c r="E1015" s="16"/>
      <c r="I1015" s="85"/>
      <c r="J1015" s="85"/>
      <c r="K1015" s="85"/>
      <c r="L1015" s="85"/>
      <c r="M1015" s="85"/>
      <c r="N1015" s="85"/>
    </row>
    <row r="1016" spans="5:14" s="9" customFormat="1" x14ac:dyDescent="0.25">
      <c r="E1016" s="16"/>
      <c r="I1016" s="85"/>
      <c r="J1016" s="85"/>
      <c r="K1016" s="85"/>
      <c r="L1016" s="85"/>
      <c r="M1016" s="85"/>
      <c r="N1016" s="85"/>
    </row>
    <row r="1017" spans="5:14" s="9" customFormat="1" x14ac:dyDescent="0.25">
      <c r="E1017" s="16"/>
      <c r="I1017" s="85"/>
      <c r="J1017" s="85"/>
      <c r="K1017" s="85"/>
      <c r="L1017" s="85"/>
      <c r="M1017" s="85"/>
      <c r="N1017" s="85"/>
    </row>
    <row r="1018" spans="5:14" s="9" customFormat="1" x14ac:dyDescent="0.25">
      <c r="E1018" s="16"/>
      <c r="I1018" s="85"/>
      <c r="J1018" s="85"/>
      <c r="K1018" s="85"/>
      <c r="L1018" s="85"/>
      <c r="M1018" s="85"/>
      <c r="N1018" s="85"/>
    </row>
    <row r="1019" spans="5:14" s="9" customFormat="1" x14ac:dyDescent="0.25">
      <c r="E1019" s="16"/>
      <c r="I1019" s="85"/>
      <c r="J1019" s="85"/>
      <c r="K1019" s="85"/>
      <c r="L1019" s="85"/>
      <c r="M1019" s="85"/>
      <c r="N1019" s="85"/>
    </row>
    <row r="1020" spans="5:14" s="9" customFormat="1" x14ac:dyDescent="0.25">
      <c r="E1020" s="16"/>
      <c r="I1020" s="85"/>
      <c r="J1020" s="85"/>
      <c r="K1020" s="85"/>
      <c r="L1020" s="85"/>
      <c r="M1020" s="85"/>
      <c r="N1020" s="85"/>
    </row>
    <row r="1021" spans="5:14" s="9" customFormat="1" x14ac:dyDescent="0.25">
      <c r="E1021" s="16"/>
      <c r="I1021" s="85"/>
      <c r="J1021" s="85"/>
      <c r="K1021" s="85"/>
      <c r="L1021" s="85"/>
      <c r="M1021" s="85"/>
      <c r="N1021" s="85"/>
    </row>
    <row r="1022" spans="5:14" s="9" customFormat="1" x14ac:dyDescent="0.25">
      <c r="E1022" s="16"/>
      <c r="I1022" s="85"/>
      <c r="J1022" s="85"/>
      <c r="K1022" s="85"/>
      <c r="L1022" s="85"/>
      <c r="M1022" s="85"/>
      <c r="N1022" s="85"/>
    </row>
    <row r="1023" spans="5:14" s="9" customFormat="1" x14ac:dyDescent="0.25">
      <c r="E1023" s="16"/>
      <c r="I1023" s="85"/>
      <c r="J1023" s="85"/>
      <c r="K1023" s="85"/>
      <c r="L1023" s="85"/>
      <c r="M1023" s="85"/>
      <c r="N1023" s="85"/>
    </row>
    <row r="1024" spans="5:14" s="9" customFormat="1" x14ac:dyDescent="0.25">
      <c r="E1024" s="16"/>
      <c r="I1024" s="85"/>
      <c r="J1024" s="85"/>
      <c r="K1024" s="85"/>
      <c r="L1024" s="85"/>
      <c r="M1024" s="85"/>
      <c r="N1024" s="85"/>
    </row>
    <row r="1025" spans="5:14" s="9" customFormat="1" x14ac:dyDescent="0.25">
      <c r="E1025" s="16"/>
      <c r="I1025" s="85"/>
      <c r="J1025" s="85"/>
      <c r="K1025" s="85"/>
      <c r="L1025" s="85"/>
      <c r="M1025" s="85"/>
      <c r="N1025" s="85"/>
    </row>
    <row r="1026" spans="5:14" s="9" customFormat="1" x14ac:dyDescent="0.25">
      <c r="E1026" s="16"/>
      <c r="I1026" s="85"/>
      <c r="J1026" s="85"/>
      <c r="K1026" s="85"/>
      <c r="L1026" s="85"/>
      <c r="M1026" s="85"/>
      <c r="N1026" s="85"/>
    </row>
    <row r="1027" spans="5:14" s="9" customFormat="1" x14ac:dyDescent="0.25">
      <c r="E1027" s="16"/>
      <c r="I1027" s="85"/>
      <c r="J1027" s="85"/>
      <c r="K1027" s="85"/>
      <c r="L1027" s="85"/>
      <c r="M1027" s="85"/>
      <c r="N1027" s="85"/>
    </row>
    <row r="1028" spans="5:14" s="9" customFormat="1" x14ac:dyDescent="0.25">
      <c r="E1028" s="16"/>
      <c r="I1028" s="85"/>
      <c r="J1028" s="85"/>
      <c r="K1028" s="85"/>
      <c r="L1028" s="85"/>
      <c r="M1028" s="85"/>
      <c r="N1028" s="85"/>
    </row>
    <row r="1029" spans="5:14" s="9" customFormat="1" x14ac:dyDescent="0.25">
      <c r="E1029" s="16"/>
      <c r="I1029" s="85"/>
      <c r="J1029" s="85"/>
      <c r="K1029" s="85"/>
      <c r="L1029" s="85"/>
      <c r="M1029" s="85"/>
      <c r="N1029" s="85"/>
    </row>
    <row r="1030" spans="5:14" s="9" customFormat="1" x14ac:dyDescent="0.25">
      <c r="E1030" s="16"/>
      <c r="I1030" s="85"/>
      <c r="J1030" s="85"/>
      <c r="K1030" s="85"/>
      <c r="L1030" s="85"/>
      <c r="M1030" s="85"/>
      <c r="N1030" s="85"/>
    </row>
    <row r="1031" spans="5:14" s="9" customFormat="1" x14ac:dyDescent="0.25">
      <c r="E1031" s="16"/>
      <c r="I1031" s="85"/>
      <c r="J1031" s="85"/>
      <c r="K1031" s="85"/>
      <c r="L1031" s="85"/>
      <c r="M1031" s="85"/>
      <c r="N1031" s="85"/>
    </row>
    <row r="1032" spans="5:14" s="9" customFormat="1" x14ac:dyDescent="0.25">
      <c r="E1032" s="16"/>
      <c r="I1032" s="85"/>
      <c r="J1032" s="85"/>
      <c r="K1032" s="85"/>
      <c r="L1032" s="85"/>
      <c r="M1032" s="85"/>
      <c r="N1032" s="85"/>
    </row>
    <row r="1033" spans="5:14" s="9" customFormat="1" x14ac:dyDescent="0.25">
      <c r="E1033" s="16"/>
      <c r="I1033" s="85"/>
      <c r="J1033" s="85"/>
      <c r="K1033" s="85"/>
      <c r="L1033" s="85"/>
      <c r="M1033" s="85"/>
      <c r="N1033" s="85"/>
    </row>
    <row r="1034" spans="5:14" s="9" customFormat="1" x14ac:dyDescent="0.25">
      <c r="E1034" s="16"/>
      <c r="I1034" s="85"/>
      <c r="J1034" s="85"/>
      <c r="K1034" s="85"/>
      <c r="L1034" s="85"/>
      <c r="M1034" s="85"/>
      <c r="N1034" s="85"/>
    </row>
    <row r="1035" spans="5:14" s="9" customFormat="1" x14ac:dyDescent="0.25">
      <c r="E1035" s="16"/>
      <c r="I1035" s="85"/>
      <c r="J1035" s="85"/>
      <c r="K1035" s="85"/>
      <c r="L1035" s="85"/>
      <c r="M1035" s="85"/>
      <c r="N1035" s="85"/>
    </row>
    <row r="1036" spans="5:14" s="9" customFormat="1" x14ac:dyDescent="0.25">
      <c r="E1036" s="16"/>
      <c r="I1036" s="85"/>
      <c r="J1036" s="85"/>
      <c r="K1036" s="85"/>
      <c r="L1036" s="85"/>
      <c r="M1036" s="85"/>
      <c r="N1036" s="85"/>
    </row>
    <row r="1037" spans="5:14" s="9" customFormat="1" x14ac:dyDescent="0.25">
      <c r="E1037" s="16"/>
      <c r="I1037" s="85"/>
      <c r="J1037" s="85"/>
      <c r="K1037" s="85"/>
      <c r="L1037" s="85"/>
      <c r="M1037" s="85"/>
      <c r="N1037" s="85"/>
    </row>
    <row r="1038" spans="5:14" s="9" customFormat="1" x14ac:dyDescent="0.25">
      <c r="E1038" s="16"/>
      <c r="I1038" s="85"/>
      <c r="J1038" s="85"/>
      <c r="K1038" s="85"/>
      <c r="L1038" s="85"/>
      <c r="M1038" s="85"/>
      <c r="N1038" s="85"/>
    </row>
    <row r="1039" spans="5:14" s="9" customFormat="1" x14ac:dyDescent="0.25">
      <c r="E1039" s="16"/>
      <c r="I1039" s="85"/>
      <c r="J1039" s="85"/>
      <c r="K1039" s="85"/>
      <c r="L1039" s="85"/>
      <c r="M1039" s="85"/>
      <c r="N1039" s="85"/>
    </row>
    <row r="1040" spans="5:14" s="9" customFormat="1" x14ac:dyDescent="0.25">
      <c r="E1040" s="16"/>
      <c r="I1040" s="85"/>
      <c r="J1040" s="85"/>
      <c r="K1040" s="85"/>
      <c r="L1040" s="85"/>
      <c r="M1040" s="85"/>
      <c r="N1040" s="85"/>
    </row>
    <row r="1041" spans="5:14" s="9" customFormat="1" x14ac:dyDescent="0.25">
      <c r="E1041" s="16"/>
      <c r="I1041" s="85"/>
      <c r="J1041" s="85"/>
      <c r="K1041" s="85"/>
      <c r="L1041" s="85"/>
      <c r="M1041" s="85"/>
      <c r="N1041" s="85"/>
    </row>
    <row r="1042" spans="5:14" s="9" customFormat="1" x14ac:dyDescent="0.25">
      <c r="E1042" s="16"/>
      <c r="I1042" s="85"/>
      <c r="J1042" s="85"/>
      <c r="K1042" s="85"/>
      <c r="L1042" s="85"/>
      <c r="M1042" s="85"/>
      <c r="N1042" s="85"/>
    </row>
    <row r="1043" spans="5:14" s="9" customFormat="1" x14ac:dyDescent="0.25">
      <c r="E1043" s="16"/>
      <c r="I1043" s="85"/>
      <c r="J1043" s="85"/>
      <c r="K1043" s="85"/>
      <c r="L1043" s="85"/>
      <c r="M1043" s="85"/>
      <c r="N1043" s="85"/>
    </row>
    <row r="1044" spans="5:14" s="9" customFormat="1" x14ac:dyDescent="0.25">
      <c r="E1044" s="16"/>
      <c r="I1044" s="85"/>
      <c r="J1044" s="85"/>
      <c r="K1044" s="85"/>
      <c r="L1044" s="85"/>
      <c r="M1044" s="85"/>
      <c r="N1044" s="85"/>
    </row>
    <row r="1045" spans="5:14" s="9" customFormat="1" x14ac:dyDescent="0.25">
      <c r="E1045" s="16"/>
      <c r="I1045" s="85"/>
      <c r="J1045" s="85"/>
      <c r="K1045" s="85"/>
      <c r="L1045" s="85"/>
      <c r="M1045" s="85"/>
      <c r="N1045" s="85"/>
    </row>
    <row r="1046" spans="5:14" s="9" customFormat="1" x14ac:dyDescent="0.25">
      <c r="E1046" s="16"/>
      <c r="I1046" s="85"/>
      <c r="J1046" s="85"/>
      <c r="K1046" s="85"/>
      <c r="L1046" s="85"/>
      <c r="M1046" s="85"/>
      <c r="N1046" s="85"/>
    </row>
    <row r="1047" spans="5:14" s="9" customFormat="1" x14ac:dyDescent="0.25">
      <c r="E1047" s="16"/>
      <c r="I1047" s="85"/>
      <c r="J1047" s="85"/>
      <c r="K1047" s="85"/>
      <c r="L1047" s="85"/>
      <c r="M1047" s="85"/>
      <c r="N1047" s="85"/>
    </row>
    <row r="1048" spans="5:14" s="9" customFormat="1" x14ac:dyDescent="0.25">
      <c r="E1048" s="16"/>
      <c r="I1048" s="85"/>
      <c r="J1048" s="85"/>
      <c r="K1048" s="85"/>
      <c r="L1048" s="85"/>
      <c r="M1048" s="85"/>
      <c r="N1048" s="85"/>
    </row>
    <row r="1049" spans="5:14" s="9" customFormat="1" x14ac:dyDescent="0.25">
      <c r="E1049" s="16"/>
      <c r="I1049" s="85"/>
      <c r="J1049" s="85"/>
      <c r="K1049" s="85"/>
      <c r="L1049" s="85"/>
      <c r="M1049" s="85"/>
      <c r="N1049" s="85"/>
    </row>
    <row r="1050" spans="5:14" s="9" customFormat="1" x14ac:dyDescent="0.25">
      <c r="E1050" s="16"/>
      <c r="I1050" s="85"/>
      <c r="J1050" s="85"/>
      <c r="K1050" s="85"/>
      <c r="L1050" s="85"/>
      <c r="M1050" s="85"/>
      <c r="N1050" s="85"/>
    </row>
    <row r="1051" spans="5:14" s="9" customFormat="1" x14ac:dyDescent="0.25">
      <c r="E1051" s="16"/>
      <c r="I1051" s="85"/>
      <c r="J1051" s="85"/>
      <c r="K1051" s="85"/>
      <c r="L1051" s="85"/>
      <c r="M1051" s="85"/>
      <c r="N1051" s="85"/>
    </row>
    <row r="1052" spans="5:14" s="9" customFormat="1" x14ac:dyDescent="0.25">
      <c r="E1052" s="16"/>
      <c r="I1052" s="85"/>
      <c r="J1052" s="85"/>
      <c r="K1052" s="85"/>
      <c r="L1052" s="85"/>
      <c r="M1052" s="85"/>
      <c r="N1052" s="85"/>
    </row>
    <row r="1053" spans="5:14" s="9" customFormat="1" x14ac:dyDescent="0.25">
      <c r="E1053" s="16"/>
      <c r="I1053" s="85"/>
      <c r="J1053" s="85"/>
      <c r="K1053" s="85"/>
      <c r="L1053" s="85"/>
      <c r="M1053" s="85"/>
      <c r="N1053" s="85"/>
    </row>
    <row r="1054" spans="5:14" s="9" customFormat="1" x14ac:dyDescent="0.25">
      <c r="E1054" s="16"/>
      <c r="I1054" s="85"/>
      <c r="J1054" s="85"/>
      <c r="K1054" s="85"/>
      <c r="L1054" s="85"/>
      <c r="M1054" s="85"/>
      <c r="N1054" s="85"/>
    </row>
    <row r="1055" spans="5:14" s="9" customFormat="1" x14ac:dyDescent="0.25">
      <c r="E1055" s="16"/>
      <c r="I1055" s="85"/>
      <c r="J1055" s="85"/>
      <c r="K1055" s="85"/>
      <c r="L1055" s="85"/>
      <c r="M1055" s="85"/>
      <c r="N1055" s="85"/>
    </row>
    <row r="1056" spans="5:14" s="9" customFormat="1" x14ac:dyDescent="0.25">
      <c r="E1056" s="16"/>
      <c r="I1056" s="85"/>
      <c r="J1056" s="85"/>
      <c r="K1056" s="85"/>
      <c r="L1056" s="85"/>
      <c r="M1056" s="85"/>
      <c r="N1056" s="85"/>
    </row>
    <row r="1057" spans="5:14" s="9" customFormat="1" x14ac:dyDescent="0.25">
      <c r="E1057" s="16"/>
      <c r="I1057" s="85"/>
      <c r="J1057" s="85"/>
      <c r="K1057" s="85"/>
      <c r="L1057" s="85"/>
      <c r="M1057" s="85"/>
      <c r="N1057" s="85"/>
    </row>
    <row r="1058" spans="5:14" s="9" customFormat="1" x14ac:dyDescent="0.25">
      <c r="E1058" s="16"/>
      <c r="I1058" s="85"/>
      <c r="J1058" s="85"/>
      <c r="K1058" s="85"/>
      <c r="L1058" s="85"/>
      <c r="M1058" s="85"/>
      <c r="N1058" s="85"/>
    </row>
    <row r="1059" spans="5:14" s="9" customFormat="1" x14ac:dyDescent="0.25">
      <c r="E1059" s="16"/>
      <c r="I1059" s="85"/>
      <c r="J1059" s="85"/>
      <c r="K1059" s="85"/>
      <c r="L1059" s="85"/>
      <c r="M1059" s="85"/>
      <c r="N1059" s="85"/>
    </row>
    <row r="1060" spans="5:14" s="9" customFormat="1" x14ac:dyDescent="0.25">
      <c r="E1060" s="16"/>
      <c r="I1060" s="85"/>
      <c r="J1060" s="85"/>
      <c r="K1060" s="85"/>
      <c r="L1060" s="85"/>
      <c r="M1060" s="85"/>
      <c r="N1060" s="85"/>
    </row>
    <row r="1061" spans="5:14" s="9" customFormat="1" x14ac:dyDescent="0.25">
      <c r="E1061" s="16"/>
      <c r="I1061" s="85"/>
      <c r="J1061" s="85"/>
      <c r="K1061" s="85"/>
      <c r="L1061" s="85"/>
      <c r="M1061" s="85"/>
      <c r="N1061" s="85"/>
    </row>
    <row r="1062" spans="5:14" s="9" customFormat="1" x14ac:dyDescent="0.25">
      <c r="E1062" s="16"/>
      <c r="I1062" s="85"/>
      <c r="J1062" s="85"/>
      <c r="K1062" s="85"/>
      <c r="L1062" s="85"/>
      <c r="M1062" s="85"/>
      <c r="N1062" s="85"/>
    </row>
    <row r="1063" spans="5:14" s="9" customFormat="1" x14ac:dyDescent="0.25">
      <c r="E1063" s="16"/>
      <c r="I1063" s="85"/>
      <c r="J1063" s="85"/>
      <c r="K1063" s="85"/>
      <c r="L1063" s="85"/>
      <c r="M1063" s="85"/>
      <c r="N1063" s="85"/>
    </row>
    <row r="1064" spans="5:14" s="9" customFormat="1" x14ac:dyDescent="0.25">
      <c r="E1064" s="16"/>
      <c r="I1064" s="85"/>
      <c r="J1064" s="85"/>
      <c r="K1064" s="85"/>
      <c r="L1064" s="85"/>
      <c r="M1064" s="85"/>
      <c r="N1064" s="85"/>
    </row>
    <row r="1065" spans="5:14" s="9" customFormat="1" x14ac:dyDescent="0.25">
      <c r="E1065" s="16"/>
      <c r="I1065" s="85"/>
      <c r="J1065" s="85"/>
      <c r="K1065" s="85"/>
      <c r="L1065" s="85"/>
      <c r="M1065" s="85"/>
      <c r="N1065" s="85"/>
    </row>
    <row r="1066" spans="5:14" s="9" customFormat="1" x14ac:dyDescent="0.25">
      <c r="E1066" s="16"/>
      <c r="I1066" s="85"/>
      <c r="J1066" s="85"/>
      <c r="K1066" s="85"/>
      <c r="L1066" s="85"/>
      <c r="M1066" s="85"/>
      <c r="N1066" s="85"/>
    </row>
    <row r="1067" spans="5:14" s="9" customFormat="1" x14ac:dyDescent="0.25">
      <c r="E1067" s="16"/>
      <c r="I1067" s="85"/>
      <c r="J1067" s="85"/>
      <c r="K1067" s="85"/>
      <c r="L1067" s="85"/>
      <c r="M1067" s="85"/>
      <c r="N1067" s="85"/>
    </row>
    <row r="1068" spans="5:14" s="9" customFormat="1" x14ac:dyDescent="0.25">
      <c r="E1068" s="16"/>
      <c r="I1068" s="85"/>
      <c r="J1068" s="85"/>
      <c r="K1068" s="85"/>
      <c r="L1068" s="85"/>
      <c r="M1068" s="85"/>
      <c r="N1068" s="85"/>
    </row>
    <row r="1069" spans="5:14" s="9" customFormat="1" x14ac:dyDescent="0.25">
      <c r="E1069" s="16"/>
      <c r="I1069" s="85"/>
      <c r="J1069" s="85"/>
      <c r="K1069" s="85"/>
      <c r="L1069" s="85"/>
      <c r="M1069" s="85"/>
      <c r="N1069" s="85"/>
    </row>
    <row r="1070" spans="5:14" s="9" customFormat="1" x14ac:dyDescent="0.25">
      <c r="E1070" s="16"/>
      <c r="I1070" s="85"/>
      <c r="J1070" s="85"/>
      <c r="K1070" s="85"/>
      <c r="L1070" s="85"/>
      <c r="M1070" s="85"/>
      <c r="N1070" s="85"/>
    </row>
    <row r="1071" spans="5:14" s="9" customFormat="1" x14ac:dyDescent="0.25">
      <c r="E1071" s="16"/>
      <c r="I1071" s="85"/>
      <c r="J1071" s="85"/>
      <c r="K1071" s="85"/>
      <c r="L1071" s="85"/>
      <c r="M1071" s="85"/>
      <c r="N1071" s="85"/>
    </row>
    <row r="1072" spans="5:14" s="9" customFormat="1" x14ac:dyDescent="0.25">
      <c r="E1072" s="16"/>
      <c r="I1072" s="85"/>
      <c r="J1072" s="85"/>
      <c r="K1072" s="85"/>
      <c r="L1072" s="85"/>
      <c r="M1072" s="85"/>
      <c r="N1072" s="85"/>
    </row>
    <row r="1073" spans="5:14" s="9" customFormat="1" x14ac:dyDescent="0.25">
      <c r="E1073" s="16"/>
      <c r="I1073" s="85"/>
      <c r="J1073" s="85"/>
      <c r="K1073" s="85"/>
      <c r="L1073" s="85"/>
      <c r="M1073" s="85"/>
      <c r="N1073" s="85"/>
    </row>
    <row r="1074" spans="5:14" s="9" customFormat="1" x14ac:dyDescent="0.25">
      <c r="E1074" s="16"/>
      <c r="I1074" s="85"/>
      <c r="J1074" s="85"/>
      <c r="K1074" s="85"/>
      <c r="L1074" s="85"/>
      <c r="M1074" s="85"/>
      <c r="N1074" s="85"/>
    </row>
    <row r="1075" spans="5:14" s="9" customFormat="1" x14ac:dyDescent="0.25">
      <c r="E1075" s="16"/>
      <c r="I1075" s="85"/>
      <c r="J1075" s="85"/>
      <c r="K1075" s="85"/>
      <c r="L1075" s="85"/>
      <c r="M1075" s="85"/>
      <c r="N1075" s="85"/>
    </row>
    <row r="1076" spans="5:14" s="9" customFormat="1" x14ac:dyDescent="0.25">
      <c r="E1076" s="16"/>
      <c r="I1076" s="85"/>
      <c r="J1076" s="85"/>
      <c r="K1076" s="85"/>
      <c r="L1076" s="85"/>
      <c r="M1076" s="85"/>
      <c r="N1076" s="85"/>
    </row>
    <row r="1077" spans="5:14" s="9" customFormat="1" x14ac:dyDescent="0.25">
      <c r="E1077" s="16"/>
      <c r="I1077" s="85"/>
      <c r="J1077" s="85"/>
      <c r="K1077" s="85"/>
      <c r="L1077" s="85"/>
      <c r="M1077" s="85"/>
      <c r="N1077" s="85"/>
    </row>
    <row r="1078" spans="5:14" s="9" customFormat="1" x14ac:dyDescent="0.25">
      <c r="E1078" s="16"/>
      <c r="I1078" s="85"/>
      <c r="J1078" s="85"/>
      <c r="K1078" s="85"/>
      <c r="L1078" s="85"/>
      <c r="M1078" s="85"/>
      <c r="N1078" s="85"/>
    </row>
    <row r="1079" spans="5:14" s="9" customFormat="1" x14ac:dyDescent="0.25">
      <c r="E1079" s="16"/>
      <c r="I1079" s="85"/>
      <c r="J1079" s="85"/>
      <c r="K1079" s="85"/>
      <c r="L1079" s="85"/>
      <c r="M1079" s="85"/>
      <c r="N1079" s="85"/>
    </row>
    <row r="1080" spans="5:14" s="9" customFormat="1" x14ac:dyDescent="0.25">
      <c r="E1080" s="16"/>
      <c r="I1080" s="85"/>
      <c r="J1080" s="85"/>
      <c r="K1080" s="85"/>
      <c r="L1080" s="85"/>
      <c r="M1080" s="85"/>
      <c r="N1080" s="85"/>
    </row>
    <row r="1081" spans="5:14" s="9" customFormat="1" x14ac:dyDescent="0.25">
      <c r="E1081" s="16"/>
      <c r="I1081" s="85"/>
      <c r="J1081" s="85"/>
      <c r="K1081" s="85"/>
      <c r="L1081" s="85"/>
      <c r="M1081" s="85"/>
      <c r="N1081" s="85"/>
    </row>
    <row r="1082" spans="5:14" s="9" customFormat="1" x14ac:dyDescent="0.25">
      <c r="E1082" s="16"/>
      <c r="I1082" s="85"/>
      <c r="J1082" s="85"/>
      <c r="K1082" s="85"/>
      <c r="L1082" s="85"/>
      <c r="M1082" s="85"/>
      <c r="N1082" s="85"/>
    </row>
    <row r="1083" spans="5:14" s="9" customFormat="1" x14ac:dyDescent="0.25">
      <c r="E1083" s="16"/>
      <c r="I1083" s="85"/>
      <c r="J1083" s="85"/>
      <c r="K1083" s="85"/>
      <c r="L1083" s="85"/>
      <c r="M1083" s="85"/>
      <c r="N1083" s="85"/>
    </row>
    <row r="1084" spans="5:14" s="9" customFormat="1" x14ac:dyDescent="0.25">
      <c r="E1084" s="16"/>
      <c r="I1084" s="85"/>
      <c r="J1084" s="85"/>
      <c r="K1084" s="85"/>
      <c r="L1084" s="85"/>
      <c r="M1084" s="85"/>
      <c r="N1084" s="85"/>
    </row>
    <row r="1085" spans="5:14" s="9" customFormat="1" x14ac:dyDescent="0.25">
      <c r="E1085" s="16"/>
      <c r="I1085" s="85"/>
      <c r="J1085" s="85"/>
      <c r="K1085" s="85"/>
      <c r="L1085" s="85"/>
      <c r="M1085" s="85"/>
      <c r="N1085" s="85"/>
    </row>
    <row r="1086" spans="5:14" s="9" customFormat="1" x14ac:dyDescent="0.25">
      <c r="E1086" s="16"/>
      <c r="I1086" s="85"/>
      <c r="J1086" s="85"/>
      <c r="K1086" s="85"/>
      <c r="L1086" s="85"/>
      <c r="M1086" s="85"/>
      <c r="N1086" s="85"/>
    </row>
    <row r="1087" spans="5:14" s="9" customFormat="1" x14ac:dyDescent="0.25">
      <c r="E1087" s="16"/>
      <c r="I1087" s="85"/>
      <c r="J1087" s="85"/>
      <c r="K1087" s="85"/>
      <c r="L1087" s="85"/>
      <c r="M1087" s="85"/>
      <c r="N1087" s="85"/>
    </row>
    <row r="1088" spans="5:14" s="9" customFormat="1" x14ac:dyDescent="0.25">
      <c r="E1088" s="16"/>
      <c r="I1088" s="85"/>
      <c r="J1088" s="85"/>
      <c r="K1088" s="85"/>
      <c r="L1088" s="85"/>
      <c r="M1088" s="85"/>
      <c r="N1088" s="85"/>
    </row>
    <row r="1089" spans="5:14" s="9" customFormat="1" x14ac:dyDescent="0.25">
      <c r="E1089" s="16"/>
      <c r="I1089" s="85"/>
      <c r="J1089" s="85"/>
      <c r="K1089" s="85"/>
      <c r="L1089" s="85"/>
      <c r="M1089" s="85"/>
      <c r="N1089" s="85"/>
    </row>
    <row r="1090" spans="5:14" s="9" customFormat="1" x14ac:dyDescent="0.25">
      <c r="E1090" s="16"/>
      <c r="I1090" s="85"/>
      <c r="J1090" s="85"/>
      <c r="K1090" s="85"/>
      <c r="L1090" s="85"/>
      <c r="M1090" s="85"/>
      <c r="N1090" s="85"/>
    </row>
    <row r="1091" spans="5:14" s="9" customFormat="1" x14ac:dyDescent="0.25">
      <c r="E1091" s="16"/>
      <c r="I1091" s="85"/>
      <c r="J1091" s="85"/>
      <c r="K1091" s="85"/>
      <c r="L1091" s="85"/>
      <c r="M1091" s="85"/>
      <c r="N1091" s="85"/>
    </row>
    <row r="1092" spans="5:14" s="9" customFormat="1" x14ac:dyDescent="0.25">
      <c r="E1092" s="16"/>
      <c r="I1092" s="85"/>
      <c r="J1092" s="85"/>
      <c r="K1092" s="85"/>
      <c r="L1092" s="85"/>
      <c r="M1092" s="85"/>
      <c r="N1092" s="85"/>
    </row>
    <row r="1093" spans="5:14" s="9" customFormat="1" x14ac:dyDescent="0.25">
      <c r="E1093" s="16"/>
      <c r="I1093" s="85"/>
      <c r="J1093" s="85"/>
      <c r="K1093" s="85"/>
      <c r="L1093" s="85"/>
      <c r="M1093" s="85"/>
      <c r="N1093" s="85"/>
    </row>
    <row r="1094" spans="5:14" s="9" customFormat="1" x14ac:dyDescent="0.25">
      <c r="E1094" s="16"/>
      <c r="I1094" s="85"/>
      <c r="J1094" s="85"/>
      <c r="K1094" s="85"/>
      <c r="L1094" s="85"/>
      <c r="M1094" s="85"/>
      <c r="N1094" s="85"/>
    </row>
    <row r="1095" spans="5:14" s="9" customFormat="1" x14ac:dyDescent="0.25">
      <c r="E1095" s="16"/>
      <c r="I1095" s="85"/>
      <c r="J1095" s="85"/>
      <c r="K1095" s="85"/>
      <c r="L1095" s="85"/>
      <c r="M1095" s="85"/>
      <c r="N1095" s="85"/>
    </row>
    <row r="1096" spans="5:14" s="9" customFormat="1" x14ac:dyDescent="0.25">
      <c r="E1096" s="16"/>
      <c r="I1096" s="85"/>
      <c r="J1096" s="85"/>
      <c r="K1096" s="85"/>
      <c r="L1096" s="85"/>
      <c r="M1096" s="85"/>
      <c r="N1096" s="85"/>
    </row>
    <row r="1097" spans="5:14" s="9" customFormat="1" x14ac:dyDescent="0.25">
      <c r="E1097" s="16"/>
      <c r="I1097" s="85"/>
      <c r="J1097" s="85"/>
      <c r="K1097" s="85"/>
      <c r="L1097" s="85"/>
      <c r="M1097" s="85"/>
      <c r="N1097" s="85"/>
    </row>
    <row r="1098" spans="5:14" s="9" customFormat="1" x14ac:dyDescent="0.25">
      <c r="E1098" s="16"/>
      <c r="I1098" s="85"/>
      <c r="J1098" s="85"/>
      <c r="K1098" s="85"/>
      <c r="L1098" s="85"/>
      <c r="M1098" s="85"/>
      <c r="N1098" s="85"/>
    </row>
    <row r="1099" spans="5:14" s="9" customFormat="1" x14ac:dyDescent="0.25">
      <c r="E1099" s="16"/>
      <c r="I1099" s="85"/>
      <c r="J1099" s="85"/>
      <c r="K1099" s="85"/>
      <c r="L1099" s="85"/>
      <c r="M1099" s="85"/>
      <c r="N1099" s="85"/>
    </row>
    <row r="1100" spans="5:14" s="9" customFormat="1" x14ac:dyDescent="0.25">
      <c r="E1100" s="16"/>
      <c r="I1100" s="85"/>
      <c r="J1100" s="85"/>
      <c r="K1100" s="85"/>
      <c r="L1100" s="85"/>
      <c r="M1100" s="85"/>
      <c r="N1100" s="85"/>
    </row>
    <row r="1101" spans="5:14" s="9" customFormat="1" x14ac:dyDescent="0.25">
      <c r="E1101" s="16"/>
      <c r="I1101" s="85"/>
      <c r="J1101" s="85"/>
      <c r="K1101" s="85"/>
      <c r="L1101" s="85"/>
      <c r="M1101" s="85"/>
      <c r="N1101" s="85"/>
    </row>
    <row r="1102" spans="5:14" s="9" customFormat="1" x14ac:dyDescent="0.25">
      <c r="E1102" s="16"/>
      <c r="I1102" s="85"/>
      <c r="J1102" s="85"/>
      <c r="K1102" s="85"/>
      <c r="L1102" s="85"/>
      <c r="M1102" s="85"/>
      <c r="N1102" s="85"/>
    </row>
    <row r="1103" spans="5:14" s="9" customFormat="1" x14ac:dyDescent="0.25">
      <c r="E1103" s="16"/>
      <c r="I1103" s="85"/>
      <c r="J1103" s="85"/>
      <c r="K1103" s="85"/>
      <c r="L1103" s="85"/>
      <c r="M1103" s="85"/>
      <c r="N1103" s="85"/>
    </row>
    <row r="1104" spans="5:14" s="9" customFormat="1" x14ac:dyDescent="0.25">
      <c r="E1104" s="16"/>
      <c r="I1104" s="85"/>
      <c r="J1104" s="85"/>
      <c r="K1104" s="85"/>
      <c r="L1104" s="85"/>
      <c r="M1104" s="85"/>
      <c r="N1104" s="85"/>
    </row>
    <row r="1105" spans="5:14" s="9" customFormat="1" x14ac:dyDescent="0.25">
      <c r="E1105" s="16"/>
      <c r="I1105" s="85"/>
      <c r="J1105" s="85"/>
      <c r="K1105" s="85"/>
      <c r="L1105" s="85"/>
      <c r="M1105" s="85"/>
      <c r="N1105" s="85"/>
    </row>
    <row r="1106" spans="5:14" s="9" customFormat="1" x14ac:dyDescent="0.25">
      <c r="E1106" s="16"/>
      <c r="I1106" s="85"/>
      <c r="J1106" s="85"/>
      <c r="K1106" s="85"/>
      <c r="L1106" s="85"/>
      <c r="M1106" s="85"/>
      <c r="N1106" s="85"/>
    </row>
    <row r="1107" spans="5:14" s="9" customFormat="1" x14ac:dyDescent="0.25">
      <c r="E1107" s="16"/>
      <c r="I1107" s="85"/>
      <c r="J1107" s="85"/>
      <c r="K1107" s="85"/>
      <c r="L1107" s="85"/>
      <c r="M1107" s="85"/>
      <c r="N1107" s="85"/>
    </row>
    <row r="1108" spans="5:14" s="9" customFormat="1" x14ac:dyDescent="0.25">
      <c r="E1108" s="16"/>
      <c r="I1108" s="85"/>
      <c r="J1108" s="85"/>
      <c r="K1108" s="85"/>
      <c r="L1108" s="85"/>
      <c r="M1108" s="85"/>
      <c r="N1108" s="85"/>
    </row>
    <row r="1109" spans="5:14" s="9" customFormat="1" x14ac:dyDescent="0.25">
      <c r="E1109" s="16"/>
      <c r="I1109" s="85"/>
      <c r="J1109" s="85"/>
      <c r="K1109" s="85"/>
      <c r="L1109" s="85"/>
      <c r="M1109" s="85"/>
      <c r="N1109" s="85"/>
    </row>
    <row r="1110" spans="5:14" s="9" customFormat="1" x14ac:dyDescent="0.25">
      <c r="E1110" s="16"/>
      <c r="I1110" s="85"/>
      <c r="J1110" s="85"/>
      <c r="K1110" s="85"/>
      <c r="L1110" s="85"/>
      <c r="M1110" s="85"/>
      <c r="N1110" s="85"/>
    </row>
    <row r="1111" spans="5:14" s="9" customFormat="1" x14ac:dyDescent="0.25">
      <c r="E1111" s="16"/>
      <c r="I1111" s="85"/>
      <c r="J1111" s="85"/>
      <c r="K1111" s="85"/>
      <c r="L1111" s="85"/>
      <c r="M1111" s="85"/>
      <c r="N1111" s="85"/>
    </row>
    <row r="1112" spans="5:14" s="9" customFormat="1" x14ac:dyDescent="0.25">
      <c r="E1112" s="16"/>
      <c r="I1112" s="85"/>
      <c r="J1112" s="85"/>
      <c r="K1112" s="85"/>
      <c r="L1112" s="85"/>
      <c r="M1112" s="85"/>
      <c r="N1112" s="85"/>
    </row>
    <row r="1113" spans="5:14" s="9" customFormat="1" x14ac:dyDescent="0.25">
      <c r="E1113" s="16"/>
      <c r="I1113" s="85"/>
      <c r="J1113" s="85"/>
      <c r="K1113" s="85"/>
      <c r="L1113" s="85"/>
      <c r="M1113" s="85"/>
      <c r="N1113" s="85"/>
    </row>
    <row r="1114" spans="5:14" s="9" customFormat="1" x14ac:dyDescent="0.25">
      <c r="E1114" s="16"/>
      <c r="I1114" s="85"/>
      <c r="J1114" s="85"/>
      <c r="K1114" s="85"/>
      <c r="L1114" s="85"/>
      <c r="M1114" s="85"/>
      <c r="N1114" s="85"/>
    </row>
    <row r="1115" spans="5:14" s="9" customFormat="1" x14ac:dyDescent="0.25">
      <c r="E1115" s="16"/>
      <c r="I1115" s="85"/>
      <c r="J1115" s="85"/>
      <c r="K1115" s="85"/>
      <c r="L1115" s="85"/>
      <c r="M1115" s="85"/>
      <c r="N1115" s="85"/>
    </row>
    <row r="1116" spans="5:14" s="9" customFormat="1" x14ac:dyDescent="0.25">
      <c r="E1116" s="16"/>
      <c r="I1116" s="85"/>
      <c r="J1116" s="85"/>
      <c r="K1116" s="85"/>
      <c r="L1116" s="85"/>
      <c r="M1116" s="85"/>
      <c r="N1116" s="85"/>
    </row>
    <row r="1117" spans="5:14" s="9" customFormat="1" x14ac:dyDescent="0.25">
      <c r="E1117" s="16"/>
      <c r="I1117" s="85"/>
      <c r="J1117" s="85"/>
      <c r="K1117" s="85"/>
      <c r="L1117" s="85"/>
      <c r="M1117" s="85"/>
      <c r="N1117" s="85"/>
    </row>
    <row r="1118" spans="5:14" s="9" customFormat="1" x14ac:dyDescent="0.25">
      <c r="E1118" s="16"/>
      <c r="I1118" s="85"/>
      <c r="J1118" s="85"/>
      <c r="K1118" s="85"/>
      <c r="L1118" s="85"/>
      <c r="M1118" s="85"/>
      <c r="N1118" s="85"/>
    </row>
    <row r="1119" spans="5:14" s="9" customFormat="1" x14ac:dyDescent="0.25">
      <c r="E1119" s="16"/>
      <c r="I1119" s="85"/>
      <c r="J1119" s="85"/>
      <c r="K1119" s="85"/>
      <c r="L1119" s="85"/>
      <c r="M1119" s="85"/>
      <c r="N1119" s="85"/>
    </row>
    <row r="1120" spans="5:14" s="9" customFormat="1" x14ac:dyDescent="0.25">
      <c r="E1120" s="16"/>
      <c r="I1120" s="85"/>
      <c r="J1120" s="85"/>
      <c r="K1120" s="85"/>
      <c r="L1120" s="85"/>
      <c r="M1120" s="85"/>
      <c r="N1120" s="85"/>
    </row>
    <row r="1121" spans="5:14" s="9" customFormat="1" x14ac:dyDescent="0.25">
      <c r="E1121" s="16"/>
      <c r="I1121" s="85"/>
      <c r="J1121" s="85"/>
      <c r="K1121" s="85"/>
      <c r="L1121" s="85"/>
      <c r="M1121" s="85"/>
      <c r="N1121" s="85"/>
    </row>
    <row r="1122" spans="5:14" s="9" customFormat="1" x14ac:dyDescent="0.25">
      <c r="E1122" s="16"/>
      <c r="I1122" s="85"/>
      <c r="J1122" s="85"/>
      <c r="K1122" s="85"/>
      <c r="L1122" s="85"/>
      <c r="M1122" s="85"/>
      <c r="N1122" s="85"/>
    </row>
    <row r="1123" spans="5:14" s="9" customFormat="1" x14ac:dyDescent="0.25">
      <c r="E1123" s="16"/>
      <c r="I1123" s="85"/>
      <c r="J1123" s="85"/>
      <c r="K1123" s="85"/>
      <c r="L1123" s="85"/>
      <c r="M1123" s="85"/>
      <c r="N1123" s="85"/>
    </row>
    <row r="1124" spans="5:14" s="9" customFormat="1" x14ac:dyDescent="0.25">
      <c r="E1124" s="16"/>
      <c r="I1124" s="85"/>
      <c r="J1124" s="85"/>
      <c r="K1124" s="85"/>
      <c r="L1124" s="85"/>
      <c r="M1124" s="85"/>
      <c r="N1124" s="85"/>
    </row>
    <row r="1125" spans="5:14" s="9" customFormat="1" x14ac:dyDescent="0.25">
      <c r="E1125" s="16"/>
      <c r="I1125" s="85"/>
      <c r="J1125" s="85"/>
      <c r="K1125" s="85"/>
      <c r="L1125" s="85"/>
      <c r="M1125" s="85"/>
      <c r="N1125" s="85"/>
    </row>
    <row r="1126" spans="5:14" s="9" customFormat="1" x14ac:dyDescent="0.25">
      <c r="E1126" s="16"/>
      <c r="I1126" s="85"/>
      <c r="J1126" s="85"/>
      <c r="K1126" s="85"/>
      <c r="L1126" s="85"/>
      <c r="M1126" s="85"/>
      <c r="N1126" s="85"/>
    </row>
    <row r="1127" spans="5:14" s="9" customFormat="1" x14ac:dyDescent="0.25">
      <c r="E1127" s="16"/>
      <c r="I1127" s="85"/>
      <c r="J1127" s="85"/>
      <c r="K1127" s="85"/>
      <c r="L1127" s="85"/>
      <c r="M1127" s="85"/>
      <c r="N1127" s="85"/>
    </row>
    <row r="1128" spans="5:14" s="9" customFormat="1" x14ac:dyDescent="0.25">
      <c r="E1128" s="16"/>
      <c r="I1128" s="85"/>
      <c r="J1128" s="85"/>
      <c r="K1128" s="85"/>
      <c r="L1128" s="85"/>
      <c r="M1128" s="85"/>
      <c r="N1128" s="85"/>
    </row>
    <row r="1129" spans="5:14" s="9" customFormat="1" x14ac:dyDescent="0.25">
      <c r="E1129" s="16"/>
      <c r="I1129" s="85"/>
      <c r="J1129" s="85"/>
      <c r="K1129" s="85"/>
      <c r="L1129" s="85"/>
      <c r="M1129" s="85"/>
      <c r="N1129" s="85"/>
    </row>
    <row r="1130" spans="5:14" s="9" customFormat="1" x14ac:dyDescent="0.25">
      <c r="E1130" s="16"/>
      <c r="I1130" s="85"/>
      <c r="J1130" s="85"/>
      <c r="K1130" s="85"/>
      <c r="L1130" s="85"/>
      <c r="M1130" s="85"/>
      <c r="N1130" s="85"/>
    </row>
    <row r="1131" spans="5:14" s="9" customFormat="1" x14ac:dyDescent="0.25">
      <c r="E1131" s="16"/>
      <c r="I1131" s="85"/>
      <c r="J1131" s="85"/>
      <c r="K1131" s="85"/>
      <c r="L1131" s="85"/>
      <c r="M1131" s="85"/>
      <c r="N1131" s="85"/>
    </row>
    <row r="1132" spans="5:14" s="9" customFormat="1" x14ac:dyDescent="0.25">
      <c r="E1132" s="16"/>
      <c r="I1132" s="85"/>
      <c r="J1132" s="85"/>
      <c r="K1132" s="85"/>
      <c r="L1132" s="85"/>
      <c r="M1132" s="85"/>
      <c r="N1132" s="85"/>
    </row>
    <row r="1133" spans="5:14" s="9" customFormat="1" x14ac:dyDescent="0.25">
      <c r="E1133" s="16"/>
      <c r="I1133" s="85"/>
      <c r="J1133" s="85"/>
      <c r="K1133" s="85"/>
      <c r="L1133" s="85"/>
      <c r="M1133" s="85"/>
      <c r="N1133" s="85"/>
    </row>
    <row r="1134" spans="5:14" s="9" customFormat="1" x14ac:dyDescent="0.25">
      <c r="E1134" s="16"/>
      <c r="I1134" s="85"/>
      <c r="J1134" s="85"/>
      <c r="K1134" s="85"/>
      <c r="L1134" s="85"/>
      <c r="M1134" s="85"/>
      <c r="N1134" s="85"/>
    </row>
    <row r="1135" spans="5:14" s="9" customFormat="1" x14ac:dyDescent="0.25">
      <c r="E1135" s="16"/>
      <c r="I1135" s="85"/>
      <c r="J1135" s="85"/>
      <c r="K1135" s="85"/>
      <c r="L1135" s="85"/>
      <c r="M1135" s="85"/>
      <c r="N1135" s="85"/>
    </row>
    <row r="1136" spans="5:14" s="9" customFormat="1" x14ac:dyDescent="0.25">
      <c r="E1136" s="16"/>
      <c r="I1136" s="85"/>
      <c r="J1136" s="85"/>
      <c r="K1136" s="85"/>
      <c r="L1136" s="85"/>
      <c r="M1136" s="85"/>
      <c r="N1136" s="85"/>
    </row>
    <row r="1137" spans="5:14" s="9" customFormat="1" x14ac:dyDescent="0.25">
      <c r="E1137" s="16"/>
      <c r="I1137" s="85"/>
      <c r="J1137" s="85"/>
      <c r="K1137" s="85"/>
      <c r="L1137" s="85"/>
      <c r="M1137" s="85"/>
      <c r="N1137" s="85"/>
    </row>
    <row r="1138" spans="5:14" s="9" customFormat="1" x14ac:dyDescent="0.25">
      <c r="E1138" s="16"/>
      <c r="I1138" s="85"/>
      <c r="J1138" s="85"/>
      <c r="K1138" s="85"/>
      <c r="L1138" s="85"/>
      <c r="M1138" s="85"/>
      <c r="N1138" s="85"/>
    </row>
    <row r="1139" spans="5:14" s="9" customFormat="1" x14ac:dyDescent="0.25">
      <c r="E1139" s="16"/>
      <c r="I1139" s="85"/>
      <c r="J1139" s="85"/>
      <c r="K1139" s="85"/>
      <c r="L1139" s="85"/>
      <c r="M1139" s="85"/>
      <c r="N1139" s="85"/>
    </row>
    <row r="1140" spans="5:14" s="9" customFormat="1" x14ac:dyDescent="0.25">
      <c r="E1140" s="16"/>
      <c r="I1140" s="85"/>
      <c r="J1140" s="85"/>
      <c r="K1140" s="85"/>
      <c r="L1140" s="85"/>
      <c r="M1140" s="85"/>
      <c r="N1140" s="85"/>
    </row>
    <row r="1141" spans="5:14" s="9" customFormat="1" x14ac:dyDescent="0.25">
      <c r="E1141" s="16"/>
      <c r="I1141" s="85"/>
      <c r="J1141" s="85"/>
      <c r="K1141" s="85"/>
      <c r="L1141" s="85"/>
      <c r="M1141" s="85"/>
      <c r="N1141" s="85"/>
    </row>
    <row r="1142" spans="5:14" s="9" customFormat="1" x14ac:dyDescent="0.25">
      <c r="E1142" s="16"/>
      <c r="I1142" s="85"/>
      <c r="J1142" s="85"/>
      <c r="K1142" s="85"/>
      <c r="L1142" s="85"/>
      <c r="M1142" s="85"/>
      <c r="N1142" s="85"/>
    </row>
    <row r="1143" spans="5:14" s="9" customFormat="1" x14ac:dyDescent="0.25">
      <c r="E1143" s="16"/>
      <c r="I1143" s="85"/>
      <c r="J1143" s="85"/>
      <c r="K1143" s="85"/>
      <c r="L1143" s="85"/>
      <c r="M1143" s="85"/>
      <c r="N1143" s="85"/>
    </row>
    <row r="1144" spans="5:14" s="9" customFormat="1" x14ac:dyDescent="0.25">
      <c r="E1144" s="16"/>
      <c r="I1144" s="85"/>
      <c r="J1144" s="85"/>
      <c r="K1144" s="85"/>
      <c r="L1144" s="85"/>
      <c r="M1144" s="85"/>
      <c r="N1144" s="85"/>
    </row>
    <row r="1145" spans="5:14" s="9" customFormat="1" x14ac:dyDescent="0.25">
      <c r="E1145" s="16"/>
      <c r="I1145" s="85"/>
      <c r="J1145" s="85"/>
      <c r="K1145" s="85"/>
      <c r="L1145" s="85"/>
      <c r="M1145" s="85"/>
      <c r="N1145" s="85"/>
    </row>
    <row r="1146" spans="5:14" s="9" customFormat="1" x14ac:dyDescent="0.25">
      <c r="E1146" s="16"/>
      <c r="I1146" s="85"/>
      <c r="J1146" s="85"/>
      <c r="K1146" s="85"/>
      <c r="L1146" s="85"/>
      <c r="M1146" s="85"/>
      <c r="N1146" s="85"/>
    </row>
    <row r="1147" spans="5:14" s="9" customFormat="1" x14ac:dyDescent="0.25">
      <c r="E1147" s="16"/>
      <c r="I1147" s="85"/>
      <c r="J1147" s="85"/>
      <c r="K1147" s="85"/>
      <c r="L1147" s="85"/>
      <c r="M1147" s="85"/>
      <c r="N1147" s="85"/>
    </row>
    <row r="1148" spans="5:14" s="9" customFormat="1" x14ac:dyDescent="0.25">
      <c r="E1148" s="16"/>
      <c r="I1148" s="85"/>
      <c r="J1148" s="85"/>
      <c r="K1148" s="85"/>
      <c r="L1148" s="85"/>
      <c r="M1148" s="85"/>
      <c r="N1148" s="85"/>
    </row>
    <row r="1149" spans="5:14" s="9" customFormat="1" x14ac:dyDescent="0.25">
      <c r="E1149" s="16"/>
      <c r="I1149" s="85"/>
      <c r="J1149" s="85"/>
      <c r="K1149" s="85"/>
      <c r="L1149" s="85"/>
      <c r="M1149" s="85"/>
      <c r="N1149" s="85"/>
    </row>
    <row r="1150" spans="5:14" s="9" customFormat="1" x14ac:dyDescent="0.25">
      <c r="E1150" s="16"/>
      <c r="I1150" s="85"/>
      <c r="J1150" s="85"/>
      <c r="K1150" s="85"/>
      <c r="L1150" s="85"/>
      <c r="M1150" s="85"/>
      <c r="N1150" s="85"/>
    </row>
    <row r="1151" spans="5:14" s="9" customFormat="1" x14ac:dyDescent="0.25">
      <c r="E1151" s="16"/>
      <c r="I1151" s="85"/>
      <c r="J1151" s="85"/>
      <c r="K1151" s="85"/>
      <c r="L1151" s="85"/>
      <c r="M1151" s="85"/>
      <c r="N1151" s="85"/>
    </row>
    <row r="1152" spans="5:14" s="9" customFormat="1" x14ac:dyDescent="0.25">
      <c r="E1152" s="16"/>
      <c r="I1152" s="85"/>
      <c r="J1152" s="85"/>
      <c r="K1152" s="85"/>
      <c r="L1152" s="85"/>
      <c r="M1152" s="85"/>
      <c r="N1152" s="85"/>
    </row>
    <row r="1153" spans="5:14" s="9" customFormat="1" x14ac:dyDescent="0.25">
      <c r="E1153" s="16"/>
      <c r="I1153" s="85"/>
      <c r="J1153" s="85"/>
      <c r="K1153" s="85"/>
      <c r="L1153" s="85"/>
      <c r="M1153" s="85"/>
      <c r="N1153" s="85"/>
    </row>
    <row r="1154" spans="5:14" s="9" customFormat="1" x14ac:dyDescent="0.25">
      <c r="E1154" s="16"/>
      <c r="I1154" s="85"/>
      <c r="J1154" s="85"/>
      <c r="K1154" s="85"/>
      <c r="L1154" s="85"/>
      <c r="M1154" s="85"/>
      <c r="N1154" s="85"/>
    </row>
    <row r="1155" spans="5:14" s="9" customFormat="1" x14ac:dyDescent="0.25">
      <c r="E1155" s="16"/>
      <c r="I1155" s="85"/>
      <c r="J1155" s="85"/>
      <c r="K1155" s="85"/>
      <c r="L1155" s="85"/>
      <c r="M1155" s="85"/>
      <c r="N1155" s="85"/>
    </row>
    <row r="1156" spans="5:14" s="9" customFormat="1" x14ac:dyDescent="0.25">
      <c r="E1156" s="16"/>
      <c r="I1156" s="85"/>
      <c r="J1156" s="85"/>
      <c r="K1156" s="85"/>
      <c r="L1156" s="85"/>
      <c r="M1156" s="85"/>
      <c r="N1156" s="85"/>
    </row>
    <row r="1157" spans="5:14" s="9" customFormat="1" x14ac:dyDescent="0.25">
      <c r="E1157" s="16"/>
      <c r="I1157" s="85"/>
      <c r="J1157" s="85"/>
      <c r="K1157" s="85"/>
      <c r="L1157" s="85"/>
      <c r="M1157" s="85"/>
      <c r="N1157" s="85"/>
    </row>
    <row r="1158" spans="5:14" s="9" customFormat="1" x14ac:dyDescent="0.25">
      <c r="E1158" s="16"/>
      <c r="I1158" s="85"/>
      <c r="J1158" s="85"/>
      <c r="K1158" s="85"/>
      <c r="L1158" s="85"/>
      <c r="M1158" s="85"/>
      <c r="N1158" s="85"/>
    </row>
    <row r="1159" spans="5:14" s="9" customFormat="1" x14ac:dyDescent="0.25">
      <c r="E1159" s="16"/>
      <c r="I1159" s="85"/>
      <c r="J1159" s="85"/>
      <c r="K1159" s="85"/>
      <c r="L1159" s="85"/>
      <c r="M1159" s="85"/>
      <c r="N1159" s="85"/>
    </row>
    <row r="1160" spans="5:14" s="9" customFormat="1" x14ac:dyDescent="0.25">
      <c r="E1160" s="16"/>
      <c r="I1160" s="85"/>
      <c r="J1160" s="85"/>
      <c r="K1160" s="85"/>
      <c r="L1160" s="85"/>
      <c r="M1160" s="85"/>
      <c r="N1160" s="85"/>
    </row>
    <row r="1161" spans="5:14" s="9" customFormat="1" x14ac:dyDescent="0.25">
      <c r="E1161" s="16"/>
      <c r="I1161" s="85"/>
      <c r="J1161" s="85"/>
      <c r="K1161" s="85"/>
      <c r="L1161" s="85"/>
      <c r="M1161" s="85"/>
      <c r="N1161" s="85"/>
    </row>
    <row r="1162" spans="5:14" s="9" customFormat="1" x14ac:dyDescent="0.25">
      <c r="E1162" s="16"/>
      <c r="I1162" s="85"/>
      <c r="J1162" s="85"/>
      <c r="K1162" s="85"/>
      <c r="L1162" s="85"/>
      <c r="M1162" s="85"/>
      <c r="N1162" s="85"/>
    </row>
    <row r="1163" spans="5:14" s="9" customFormat="1" x14ac:dyDescent="0.25">
      <c r="E1163" s="16"/>
      <c r="I1163" s="85"/>
      <c r="J1163" s="85"/>
      <c r="K1163" s="85"/>
      <c r="L1163" s="85"/>
      <c r="M1163" s="85"/>
      <c r="N1163" s="85"/>
    </row>
    <row r="1164" spans="5:14" s="9" customFormat="1" x14ac:dyDescent="0.25">
      <c r="E1164" s="16"/>
      <c r="I1164" s="85"/>
      <c r="J1164" s="85"/>
      <c r="K1164" s="85"/>
      <c r="L1164" s="85"/>
      <c r="M1164" s="85"/>
      <c r="N1164" s="85"/>
    </row>
    <row r="1165" spans="5:14" s="9" customFormat="1" x14ac:dyDescent="0.25">
      <c r="E1165" s="16"/>
      <c r="I1165" s="85"/>
      <c r="J1165" s="85"/>
      <c r="K1165" s="85"/>
      <c r="L1165" s="85"/>
      <c r="M1165" s="85"/>
      <c r="N1165" s="85"/>
    </row>
    <row r="1166" spans="5:14" s="9" customFormat="1" x14ac:dyDescent="0.25">
      <c r="E1166" s="16"/>
      <c r="I1166" s="85"/>
      <c r="J1166" s="85"/>
      <c r="K1166" s="85"/>
      <c r="L1166" s="85"/>
      <c r="M1166" s="85"/>
      <c r="N1166" s="85"/>
    </row>
    <row r="1167" spans="5:14" s="9" customFormat="1" x14ac:dyDescent="0.25">
      <c r="E1167" s="16"/>
      <c r="I1167" s="85"/>
      <c r="J1167" s="85"/>
      <c r="K1167" s="85"/>
      <c r="L1167" s="85"/>
      <c r="M1167" s="85"/>
      <c r="N1167" s="85"/>
    </row>
    <row r="1168" spans="5:14" s="9" customFormat="1" x14ac:dyDescent="0.25">
      <c r="E1168" s="16"/>
      <c r="I1168" s="85"/>
      <c r="J1168" s="85"/>
      <c r="K1168" s="85"/>
      <c r="L1168" s="85"/>
      <c r="M1168" s="85"/>
      <c r="N1168" s="85"/>
    </row>
    <row r="1169" spans="5:14" s="9" customFormat="1" x14ac:dyDescent="0.25">
      <c r="E1169" s="16"/>
      <c r="I1169" s="85"/>
      <c r="J1169" s="85"/>
      <c r="K1169" s="85"/>
      <c r="L1169" s="85"/>
      <c r="M1169" s="85"/>
      <c r="N1169" s="85"/>
    </row>
    <row r="1170" spans="5:14" s="9" customFormat="1" x14ac:dyDescent="0.25">
      <c r="E1170" s="16"/>
      <c r="I1170" s="85"/>
      <c r="J1170" s="85"/>
      <c r="K1170" s="85"/>
      <c r="L1170" s="85"/>
      <c r="M1170" s="85"/>
      <c r="N1170" s="85"/>
    </row>
    <row r="1171" spans="5:14" s="9" customFormat="1" x14ac:dyDescent="0.25">
      <c r="E1171" s="16"/>
      <c r="I1171" s="85"/>
      <c r="J1171" s="85"/>
      <c r="K1171" s="85"/>
      <c r="L1171" s="85"/>
      <c r="M1171" s="85"/>
      <c r="N1171" s="85"/>
    </row>
    <row r="1172" spans="5:14" s="9" customFormat="1" x14ac:dyDescent="0.25">
      <c r="E1172" s="16"/>
      <c r="I1172" s="85"/>
      <c r="J1172" s="85"/>
      <c r="K1172" s="85"/>
      <c r="L1172" s="85"/>
      <c r="M1172" s="85"/>
      <c r="N1172" s="85"/>
    </row>
    <row r="1173" spans="5:14" s="9" customFormat="1" x14ac:dyDescent="0.25">
      <c r="E1173" s="16"/>
      <c r="I1173" s="85"/>
      <c r="J1173" s="85"/>
      <c r="K1173" s="85"/>
      <c r="L1173" s="85"/>
      <c r="M1173" s="85"/>
      <c r="N1173" s="85"/>
    </row>
    <row r="1174" spans="5:14" s="9" customFormat="1" x14ac:dyDescent="0.25">
      <c r="E1174" s="16"/>
      <c r="I1174" s="85"/>
      <c r="J1174" s="85"/>
      <c r="K1174" s="85"/>
      <c r="L1174" s="85"/>
      <c r="M1174" s="85"/>
      <c r="N1174" s="85"/>
    </row>
    <row r="1175" spans="5:14" s="9" customFormat="1" x14ac:dyDescent="0.25">
      <c r="E1175" s="16"/>
      <c r="I1175" s="85"/>
      <c r="J1175" s="85"/>
      <c r="K1175" s="85"/>
      <c r="L1175" s="85"/>
      <c r="M1175" s="85"/>
      <c r="N1175" s="85"/>
    </row>
    <row r="1176" spans="5:14" s="9" customFormat="1" x14ac:dyDescent="0.25">
      <c r="E1176" s="16"/>
      <c r="I1176" s="85"/>
      <c r="J1176" s="85"/>
      <c r="K1176" s="85"/>
      <c r="L1176" s="85"/>
      <c r="M1176" s="85"/>
      <c r="N1176" s="85"/>
    </row>
    <row r="1177" spans="5:14" s="9" customFormat="1" x14ac:dyDescent="0.25">
      <c r="E1177" s="16"/>
      <c r="I1177" s="85"/>
      <c r="J1177" s="85"/>
      <c r="K1177" s="85"/>
      <c r="L1177" s="85"/>
      <c r="M1177" s="85"/>
      <c r="N1177" s="85"/>
    </row>
    <row r="1178" spans="5:14" s="9" customFormat="1" x14ac:dyDescent="0.25">
      <c r="E1178" s="16"/>
      <c r="I1178" s="85"/>
      <c r="J1178" s="85"/>
      <c r="K1178" s="85"/>
      <c r="L1178" s="85"/>
      <c r="M1178" s="85"/>
      <c r="N1178" s="85"/>
    </row>
    <row r="1179" spans="5:14" s="9" customFormat="1" x14ac:dyDescent="0.25">
      <c r="E1179" s="16"/>
      <c r="I1179" s="85"/>
      <c r="J1179" s="85"/>
      <c r="K1179" s="85"/>
      <c r="L1179" s="85"/>
      <c r="M1179" s="85"/>
      <c r="N1179" s="85"/>
    </row>
    <row r="1180" spans="5:14" s="9" customFormat="1" x14ac:dyDescent="0.25">
      <c r="E1180" s="16"/>
      <c r="I1180" s="85"/>
      <c r="J1180" s="85"/>
      <c r="K1180" s="85"/>
      <c r="L1180" s="85"/>
      <c r="M1180" s="85"/>
      <c r="N1180" s="85"/>
    </row>
    <row r="1181" spans="5:14" s="9" customFormat="1" x14ac:dyDescent="0.25">
      <c r="E1181" s="16"/>
      <c r="I1181" s="85"/>
      <c r="J1181" s="85"/>
      <c r="K1181" s="85"/>
      <c r="L1181" s="85"/>
      <c r="M1181" s="85"/>
      <c r="N1181" s="85"/>
    </row>
    <row r="1182" spans="5:14" s="9" customFormat="1" x14ac:dyDescent="0.25">
      <c r="E1182" s="16"/>
      <c r="I1182" s="85"/>
      <c r="J1182" s="85"/>
      <c r="K1182" s="85"/>
      <c r="L1182" s="85"/>
      <c r="M1182" s="85"/>
      <c r="N1182" s="85"/>
    </row>
    <row r="1183" spans="5:14" s="9" customFormat="1" x14ac:dyDescent="0.25">
      <c r="E1183" s="16"/>
      <c r="I1183" s="85"/>
      <c r="J1183" s="85"/>
      <c r="K1183" s="85"/>
      <c r="L1183" s="85"/>
      <c r="M1183" s="85"/>
      <c r="N1183" s="85"/>
    </row>
    <row r="1184" spans="5:14" s="9" customFormat="1" x14ac:dyDescent="0.25">
      <c r="E1184" s="16"/>
      <c r="I1184" s="85"/>
      <c r="J1184" s="85"/>
      <c r="K1184" s="85"/>
      <c r="L1184" s="85"/>
      <c r="M1184" s="85"/>
      <c r="N1184" s="85"/>
    </row>
    <row r="1185" spans="5:14" s="9" customFormat="1" x14ac:dyDescent="0.25">
      <c r="E1185" s="16"/>
      <c r="I1185" s="85"/>
      <c r="J1185" s="85"/>
      <c r="K1185" s="85"/>
      <c r="L1185" s="85"/>
      <c r="M1185" s="85"/>
      <c r="N1185" s="85"/>
    </row>
  </sheetData>
  <sheetProtection algorithmName="SHA-512" hashValue="WRFpWnebU7Inr1o49s73aCGmh8u5oc/Ge7oNs+K55FUWCz+QgO9WpZIwaylBq4g3ZipP81yCSwf+joKQ4pywjQ==" saltValue="vIpNCsI8nLOZPqceuSrwLg==" spinCount="100000" sheet="1" objects="1" scenarios="1"/>
  <customSheetViews>
    <customSheetView guid="{5EA6CBAA-CA7E-4017-A192-DAEE71A14C7E}">
      <selection activeCell="A12" sqref="A12:XFD12"/>
      <pageMargins left="0.7" right="0.7" top="0.75" bottom="0.75" header="0.3" footer="0.3"/>
      <pageSetup orientation="portrait"/>
    </customSheetView>
  </customSheetViews>
  <mergeCells count="20">
    <mergeCell ref="A34:B34"/>
    <mergeCell ref="A48:B48"/>
    <mergeCell ref="A39:B39"/>
    <mergeCell ref="A43:B43"/>
    <mergeCell ref="F37:G37"/>
    <mergeCell ref="F38:G38"/>
    <mergeCell ref="I24:K24"/>
    <mergeCell ref="A5:B5"/>
    <mergeCell ref="A11:B11"/>
    <mergeCell ref="F2:G2"/>
    <mergeCell ref="F19:G19"/>
    <mergeCell ref="F20:G20"/>
    <mergeCell ref="I2:L2"/>
    <mergeCell ref="I5:M5"/>
    <mergeCell ref="I11:K11"/>
    <mergeCell ref="I16:K16"/>
    <mergeCell ref="F23:G23"/>
    <mergeCell ref="I21:J21"/>
    <mergeCell ref="A16:B16"/>
    <mergeCell ref="A21:B21"/>
  </mergeCells>
  <dataValidations count="6">
    <dataValidation type="list" allowBlank="1" showInputMessage="1" showErrorMessage="1" sqref="B37:B38">
      <formula1>$I$3:$L$3</formula1>
    </dataValidation>
    <dataValidation type="list" allowBlank="1" showInputMessage="1" showErrorMessage="1" sqref="B19">
      <formula1>$I$6:$M$6</formula1>
    </dataValidation>
    <dataValidation type="list" allowBlank="1" showInputMessage="1" showErrorMessage="1" sqref="B20">
      <formula1>$I$12:$K$12</formula1>
    </dataValidation>
    <dataValidation type="list" allowBlank="1" showInputMessage="1" showErrorMessage="1" sqref="B23">
      <formula1>$I$17:$K$17</formula1>
    </dataValidation>
    <dataValidation type="list" allowBlank="1" showInputMessage="1" showErrorMessage="1" sqref="B10 B25">
      <formula1>$I$25:$K$25</formula1>
    </dataValidation>
    <dataValidation type="list" allowBlank="1" showInputMessage="1" showErrorMessage="1" sqref="B3:B4 B6:B9 B12:B15 B17:B18 B22 B49:B62 B35:B36 B40:B42 B44:B47 B24 B26:B33">
      <formula1>$I$22:$J$22</formula1>
    </dataValidation>
  </dataValidations>
  <pageMargins left="0.7" right="0.7" top="0.75" bottom="0.75" header="0.3" footer="0.3"/>
  <pageSetup orientation="portrait" r:id="rId1"/>
  <ignoredErrors>
    <ignoredError sqref="D13 D31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138"/>
  <sheetViews>
    <sheetView zoomScale="80" zoomScaleNormal="80" workbookViewId="0">
      <selection activeCell="AC35" sqref="AC35"/>
    </sheetView>
  </sheetViews>
  <sheetFormatPr defaultRowHeight="15" x14ac:dyDescent="0.25"/>
  <cols>
    <col min="1" max="1" width="0.85546875" style="2" customWidth="1"/>
    <col min="2" max="2" width="34.7109375" customWidth="1"/>
    <col min="3" max="3" width="15.42578125" customWidth="1"/>
    <col min="4" max="4" width="3.5703125" customWidth="1"/>
    <col min="5" max="5" width="10.85546875" customWidth="1"/>
    <col min="6" max="6" width="12.7109375" customWidth="1"/>
    <col min="7" max="7" width="13.42578125" customWidth="1"/>
    <col min="8" max="8" width="3.5703125" customWidth="1"/>
    <col min="9" max="9" width="4.7109375" customWidth="1"/>
    <col min="22" max="22" width="8.7109375" customWidth="1"/>
    <col min="23" max="23" width="43" customWidth="1"/>
    <col min="30" max="122" width="8.7109375" style="2"/>
  </cols>
  <sheetData>
    <row r="1" spans="1:122" x14ac:dyDescent="0.25">
      <c r="B1" s="116" t="s">
        <v>262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2"/>
      <c r="Y1" s="2"/>
      <c r="Z1" s="2"/>
      <c r="AA1" s="2"/>
      <c r="AB1" s="2"/>
      <c r="AC1" s="2"/>
    </row>
    <row r="2" spans="1:122" ht="43.5" customHeight="1" x14ac:dyDescent="0.25"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2"/>
      <c r="Y2" s="2"/>
      <c r="Z2" s="2"/>
      <c r="AA2" s="2"/>
      <c r="AB2" s="2"/>
      <c r="AC2" s="2"/>
    </row>
    <row r="3" spans="1:122" s="62" customFormat="1" ht="24.95" customHeight="1" thickBot="1" x14ac:dyDescent="0.3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</row>
    <row r="4" spans="1:122" ht="24" customHeight="1" x14ac:dyDescent="0.25">
      <c r="B4" s="120" t="s">
        <v>73</v>
      </c>
      <c r="C4" s="121"/>
      <c r="D4" s="70"/>
      <c r="E4" s="122" t="s">
        <v>75</v>
      </c>
      <c r="F4" s="123"/>
      <c r="G4" s="124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2"/>
      <c r="Y4" s="2"/>
      <c r="Z4" s="2"/>
      <c r="AA4" s="2"/>
      <c r="AB4" s="2"/>
      <c r="AC4" s="2"/>
    </row>
    <row r="5" spans="1:122" ht="21.6" customHeight="1" x14ac:dyDescent="0.25">
      <c r="B5" s="23" t="s">
        <v>74</v>
      </c>
      <c r="C5" s="25" t="s">
        <v>36</v>
      </c>
      <c r="D5" s="36"/>
      <c r="E5" s="23" t="s">
        <v>76</v>
      </c>
      <c r="F5" s="24" t="s">
        <v>77</v>
      </c>
      <c r="G5" s="25" t="s">
        <v>78</v>
      </c>
      <c r="H5" s="2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2"/>
      <c r="Y5" s="2"/>
      <c r="Z5" s="2"/>
      <c r="AA5" s="2"/>
      <c r="AB5" s="2"/>
      <c r="AC5" s="2"/>
      <c r="DR5"/>
    </row>
    <row r="6" spans="1:122" ht="18" customHeight="1" x14ac:dyDescent="0.25">
      <c r="B6" s="21" t="s">
        <v>37</v>
      </c>
      <c r="C6" s="58">
        <f>'Risk Questions'!D2</f>
        <v>4</v>
      </c>
      <c r="D6" s="36"/>
      <c r="E6" s="75" t="s">
        <v>79</v>
      </c>
      <c r="F6" s="20" t="s">
        <v>322</v>
      </c>
      <c r="G6" s="27" t="s">
        <v>313</v>
      </c>
      <c r="H6" s="2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2"/>
      <c r="Y6" s="2"/>
      <c r="Z6" s="2"/>
      <c r="AA6" s="2"/>
      <c r="AB6" s="2"/>
      <c r="AC6" s="2"/>
      <c r="DR6"/>
    </row>
    <row r="7" spans="1:122" ht="18" customHeight="1" x14ac:dyDescent="0.25">
      <c r="B7" s="22" t="s">
        <v>38</v>
      </c>
      <c r="C7" s="59">
        <f>'Risk Questions'!D5</f>
        <v>11</v>
      </c>
      <c r="D7" s="36"/>
      <c r="E7" s="26" t="s">
        <v>81</v>
      </c>
      <c r="F7" s="20" t="s">
        <v>314</v>
      </c>
      <c r="G7" s="27" t="s">
        <v>315</v>
      </c>
      <c r="H7" s="2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2"/>
      <c r="Y7" s="2"/>
      <c r="Z7" s="2"/>
      <c r="AA7" s="2"/>
      <c r="AB7" s="2"/>
      <c r="AC7" s="2"/>
      <c r="DR7"/>
    </row>
    <row r="8" spans="1:122" ht="18" customHeight="1" x14ac:dyDescent="0.25">
      <c r="B8" s="22" t="s">
        <v>39</v>
      </c>
      <c r="C8" s="59">
        <f>'Risk Questions'!D11</f>
        <v>7</v>
      </c>
      <c r="D8" s="36"/>
      <c r="E8" s="26" t="s">
        <v>86</v>
      </c>
      <c r="F8" s="20" t="s">
        <v>87</v>
      </c>
      <c r="G8" s="27" t="s">
        <v>82</v>
      </c>
      <c r="H8" s="2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2"/>
      <c r="Y8" s="2"/>
      <c r="Z8" s="2"/>
      <c r="AA8" s="2"/>
      <c r="AB8" s="2"/>
      <c r="AC8" s="2"/>
      <c r="DR8"/>
    </row>
    <row r="9" spans="1:122" ht="18" customHeight="1" x14ac:dyDescent="0.25">
      <c r="B9" s="22" t="s">
        <v>40</v>
      </c>
      <c r="C9" s="59">
        <f>'Risk Questions'!D16</f>
        <v>12</v>
      </c>
      <c r="D9" s="36"/>
      <c r="E9" s="26" t="s">
        <v>86</v>
      </c>
      <c r="F9" s="20" t="s">
        <v>87</v>
      </c>
      <c r="G9" s="27" t="s">
        <v>82</v>
      </c>
      <c r="H9" s="2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2"/>
      <c r="Y9" s="2"/>
      <c r="Z9" s="2"/>
      <c r="AA9" s="2"/>
      <c r="AB9" s="2"/>
      <c r="AC9" s="2"/>
      <c r="DR9"/>
    </row>
    <row r="10" spans="1:122" ht="18" customHeight="1" x14ac:dyDescent="0.25">
      <c r="B10" s="22" t="s">
        <v>41</v>
      </c>
      <c r="C10" s="59">
        <f>'Risk Questions'!D21</f>
        <v>16</v>
      </c>
      <c r="D10" s="36"/>
      <c r="E10" s="26" t="s">
        <v>83</v>
      </c>
      <c r="F10" s="20" t="s">
        <v>85</v>
      </c>
      <c r="G10" s="27" t="s">
        <v>84</v>
      </c>
      <c r="H10" s="2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2"/>
      <c r="Y10" s="2"/>
      <c r="Z10" s="2"/>
      <c r="AA10" s="2"/>
      <c r="AB10" s="2"/>
      <c r="AC10" s="2"/>
      <c r="DR10"/>
    </row>
    <row r="11" spans="1:122" ht="18" customHeight="1" x14ac:dyDescent="0.25">
      <c r="B11" s="22" t="s">
        <v>42</v>
      </c>
      <c r="C11" s="59">
        <f>'Risk Questions'!D34</f>
        <v>12</v>
      </c>
      <c r="D11" s="36"/>
      <c r="E11" s="26" t="s">
        <v>86</v>
      </c>
      <c r="F11" s="20" t="s">
        <v>88</v>
      </c>
      <c r="G11" s="27" t="s">
        <v>318</v>
      </c>
      <c r="H11" s="2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2"/>
      <c r="Y11" s="2"/>
      <c r="Z11" s="2"/>
      <c r="AA11" s="2"/>
      <c r="AB11" s="2"/>
      <c r="AC11" s="2"/>
      <c r="DR11"/>
    </row>
    <row r="12" spans="1:122" ht="18" customHeight="1" x14ac:dyDescent="0.25">
      <c r="B12" s="22" t="s">
        <v>43</v>
      </c>
      <c r="C12" s="59">
        <f>'Risk Questions'!D39</f>
        <v>5</v>
      </c>
      <c r="D12" s="36"/>
      <c r="E12" s="26" t="s">
        <v>80</v>
      </c>
      <c r="F12" s="20" t="s">
        <v>319</v>
      </c>
      <c r="G12" s="27" t="s">
        <v>320</v>
      </c>
      <c r="H12" s="2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2"/>
      <c r="Y12" s="2"/>
      <c r="Z12" s="2"/>
      <c r="AA12" s="2"/>
      <c r="AB12" s="2"/>
      <c r="AC12" s="2"/>
      <c r="DR12"/>
    </row>
    <row r="13" spans="1:122" ht="18" customHeight="1" x14ac:dyDescent="0.25">
      <c r="B13" s="22" t="s">
        <v>44</v>
      </c>
      <c r="C13" s="59">
        <f>'Risk Questions'!D43</f>
        <v>16</v>
      </c>
      <c r="D13" s="36"/>
      <c r="E13" s="26" t="s">
        <v>86</v>
      </c>
      <c r="F13" s="20" t="s">
        <v>88</v>
      </c>
      <c r="G13" s="27" t="s">
        <v>321</v>
      </c>
      <c r="H13" s="2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2"/>
      <c r="Y13" s="2"/>
      <c r="Z13" s="2"/>
      <c r="AA13" s="2"/>
      <c r="AB13" s="2"/>
      <c r="AC13" s="2"/>
      <c r="DR13"/>
    </row>
    <row r="14" spans="1:122" ht="18" customHeight="1" thickBot="1" x14ac:dyDescent="0.3">
      <c r="B14" s="65" t="s">
        <v>263</v>
      </c>
      <c r="C14" s="66">
        <f>'Risk Questions'!D48</f>
        <v>14</v>
      </c>
      <c r="D14" s="36"/>
      <c r="E14" s="26" t="s">
        <v>264</v>
      </c>
      <c r="F14" s="20" t="s">
        <v>316</v>
      </c>
      <c r="G14" s="27" t="s">
        <v>317</v>
      </c>
      <c r="H14" s="2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2"/>
      <c r="Y14" s="2"/>
      <c r="Z14" s="2"/>
      <c r="AA14" s="2"/>
      <c r="AB14" s="2"/>
      <c r="AC14" s="2"/>
      <c r="DR14"/>
    </row>
    <row r="15" spans="1:122" ht="48.6" customHeight="1" thickBot="1" x14ac:dyDescent="0.3">
      <c r="B15" s="73" t="s">
        <v>89</v>
      </c>
      <c r="C15" s="74">
        <f>SUM(C6:C14)</f>
        <v>97</v>
      </c>
      <c r="E15" s="67" t="s">
        <v>323</v>
      </c>
      <c r="F15" s="68" t="s">
        <v>324</v>
      </c>
      <c r="G15" s="69" t="s">
        <v>325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18"/>
      <c r="Z15" s="2"/>
      <c r="AA15" s="2"/>
      <c r="AB15" s="2"/>
      <c r="AC15" s="2"/>
    </row>
    <row r="16" spans="1:122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18"/>
      <c r="Z16" s="2"/>
      <c r="AA16" s="2"/>
      <c r="AB16" s="2"/>
      <c r="AC16" s="2"/>
    </row>
    <row r="17" spans="2:29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18"/>
      <c r="Z17" s="2"/>
      <c r="AA17" s="2"/>
      <c r="AB17" s="2"/>
      <c r="AC17" s="2"/>
    </row>
    <row r="18" spans="2:29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18"/>
      <c r="Z18" s="2"/>
      <c r="AA18" s="2"/>
      <c r="AB18" s="2"/>
      <c r="AC18" s="2"/>
    </row>
    <row r="19" spans="2:29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18"/>
      <c r="Z19" s="2"/>
      <c r="AA19" s="2"/>
      <c r="AB19" s="2"/>
      <c r="AC19" s="2"/>
    </row>
    <row r="20" spans="2:29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18"/>
      <c r="Z20" s="2"/>
      <c r="AA20" s="2"/>
      <c r="AB20" s="2"/>
      <c r="AC20" s="2"/>
    </row>
    <row r="21" spans="2:29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118"/>
      <c r="Z21" s="2"/>
      <c r="AA21" s="2"/>
      <c r="AB21" s="2"/>
      <c r="AC21" s="2"/>
    </row>
    <row r="22" spans="2:29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18"/>
      <c r="Z22" s="2"/>
      <c r="AA22" s="2"/>
      <c r="AB22" s="2"/>
      <c r="AC22" s="2"/>
    </row>
    <row r="23" spans="2:29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118"/>
      <c r="Z23" s="2"/>
      <c r="AA23" s="2"/>
      <c r="AB23" s="2"/>
      <c r="AC23" s="2"/>
    </row>
    <row r="24" spans="2:29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118"/>
      <c r="Z24" s="2"/>
      <c r="AA24" s="2"/>
      <c r="AB24" s="2"/>
      <c r="AC24" s="2"/>
    </row>
    <row r="25" spans="2:29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118"/>
      <c r="Z25" s="2"/>
      <c r="AA25" s="2"/>
      <c r="AB25" s="2"/>
      <c r="AC25" s="2"/>
    </row>
    <row r="26" spans="2:29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118"/>
      <c r="Z26" s="2"/>
      <c r="AA26" s="2"/>
      <c r="AB26" s="2"/>
      <c r="AC26" s="2"/>
    </row>
    <row r="27" spans="2:29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118"/>
      <c r="Z27" s="2"/>
      <c r="AA27" s="2"/>
      <c r="AB27" s="2"/>
      <c r="AC27" s="2"/>
    </row>
    <row r="28" spans="2:29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18"/>
      <c r="Z28" s="2"/>
      <c r="AA28" s="2"/>
      <c r="AB28" s="2"/>
      <c r="AC28" s="2"/>
    </row>
    <row r="29" spans="2:29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118"/>
      <c r="Z29" s="2"/>
      <c r="AA29" s="2"/>
      <c r="AB29" s="2"/>
      <c r="AC29" s="2"/>
    </row>
    <row r="30" spans="2:29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2:29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2:29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2:29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2:29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2:29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2:29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2:29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2:29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2:29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2:29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2:29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2:29" s="2" customFormat="1" x14ac:dyDescent="0.25"/>
    <row r="43" spans="2:29" s="2" customFormat="1" x14ac:dyDescent="0.25"/>
    <row r="44" spans="2:29" s="2" customFormat="1" x14ac:dyDescent="0.25"/>
    <row r="45" spans="2:29" s="2" customFormat="1" x14ac:dyDescent="0.25"/>
    <row r="46" spans="2:29" s="2" customFormat="1" x14ac:dyDescent="0.25"/>
    <row r="47" spans="2:29" s="2" customFormat="1" x14ac:dyDescent="0.25"/>
    <row r="48" spans="2:29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</sheetData>
  <sheetProtection algorithmName="SHA-512" hashValue="HwNFr8C/ZZMVPrNOuSIlg+tHvkcLr90XhUNZF2fDoABKZ6zv4SJl4noVK5ow9ut3eE7J/rtpzxeewv2PsU68Iw==" saltValue="MhDLGwk7JvTAen4Yx05BsA==" spinCount="100000" sheet="1" objects="1" scenarios="1" selectLockedCells="1" selectUnlockedCells="1"/>
  <mergeCells count="14">
    <mergeCell ref="I12:W12"/>
    <mergeCell ref="I13:W13"/>
    <mergeCell ref="B1:W2"/>
    <mergeCell ref="Y15:Y29"/>
    <mergeCell ref="I7:W7"/>
    <mergeCell ref="I8:W8"/>
    <mergeCell ref="I9:W9"/>
    <mergeCell ref="I10:W10"/>
    <mergeCell ref="I11:W11"/>
    <mergeCell ref="B4:C4"/>
    <mergeCell ref="E4:G4"/>
    <mergeCell ref="I4:W4"/>
    <mergeCell ref="I5:W5"/>
    <mergeCell ref="I6:W6"/>
  </mergeCells>
  <conditionalFormatting sqref="C15">
    <cfRule type="cellIs" dxfId="32" priority="39" operator="between">
      <formula>51</formula>
      <formula>99</formula>
    </cfRule>
    <cfRule type="cellIs" dxfId="31" priority="40" operator="between">
      <formula>108</formula>
      <formula>151</formula>
    </cfRule>
    <cfRule type="cellIs" dxfId="30" priority="41" operator="between">
      <formula>160</formula>
      <formula>210</formula>
    </cfRule>
  </conditionalFormatting>
  <conditionalFormatting sqref="C6">
    <cfRule type="cellIs" dxfId="29" priority="36" operator="between">
      <formula>2</formula>
      <formula>3</formula>
    </cfRule>
    <cfRule type="cellIs" dxfId="28" priority="37" operator="between">
      <formula>4</formula>
      <formula>6</formula>
    </cfRule>
    <cfRule type="cellIs" dxfId="27" priority="38" operator="between">
      <formula>6</formula>
      <formula>8</formula>
    </cfRule>
  </conditionalFormatting>
  <conditionalFormatting sqref="C7">
    <cfRule type="cellIs" dxfId="26" priority="33" operator="between">
      <formula>4</formula>
      <formula>9</formula>
    </cfRule>
    <cfRule type="cellIs" dxfId="25" priority="34" operator="between">
      <formula>10</formula>
      <formula>15</formula>
    </cfRule>
    <cfRule type="cellIs" dxfId="24" priority="35" operator="between">
      <formula>16</formula>
      <formula>21</formula>
    </cfRule>
  </conditionalFormatting>
  <conditionalFormatting sqref="C8">
    <cfRule type="cellIs" dxfId="23" priority="30" operator="between">
      <formula>4</formula>
      <formula>8</formula>
    </cfRule>
    <cfRule type="cellIs" dxfId="22" priority="31" operator="between">
      <formula>9</formula>
      <formula>13</formula>
    </cfRule>
    <cfRule type="cellIs" dxfId="21" priority="32" operator="between">
      <formula>14</formula>
      <formula>19</formula>
    </cfRule>
  </conditionalFormatting>
  <conditionalFormatting sqref="C9">
    <cfRule type="cellIs" dxfId="20" priority="27" operator="between">
      <formula>4</formula>
      <formula>8</formula>
    </cfRule>
    <cfRule type="cellIs" dxfId="19" priority="28" operator="between">
      <formula>9</formula>
      <formula>13</formula>
    </cfRule>
    <cfRule type="cellIs" dxfId="18" priority="29" operator="between">
      <formula>14</formula>
      <formula>19</formula>
    </cfRule>
  </conditionalFormatting>
  <conditionalFormatting sqref="C10">
    <cfRule type="cellIs" dxfId="17" priority="24" operator="between">
      <formula>12</formula>
      <formula>26</formula>
    </cfRule>
    <cfRule type="cellIs" dxfId="16" priority="25" operator="between">
      <formula>27</formula>
      <formula>40</formula>
    </cfRule>
    <cfRule type="cellIs" dxfId="15" priority="26" operator="between">
      <formula>41</formula>
      <formula>55</formula>
    </cfRule>
  </conditionalFormatting>
  <conditionalFormatting sqref="C11">
    <cfRule type="cellIs" dxfId="14" priority="21" operator="between">
      <formula>4</formula>
      <formula>8</formula>
    </cfRule>
    <cfRule type="cellIs" dxfId="13" priority="22" operator="between">
      <formula>9</formula>
      <formula>12</formula>
    </cfRule>
    <cfRule type="cellIs" dxfId="12" priority="23" operator="between">
      <formula>13</formula>
      <formula>16</formula>
    </cfRule>
  </conditionalFormatting>
  <conditionalFormatting sqref="C13">
    <cfRule type="cellIs" dxfId="11" priority="15" operator="between">
      <formula>4</formula>
      <formula>8</formula>
    </cfRule>
    <cfRule type="cellIs" dxfId="10" priority="16" operator="between">
      <formula>9</formula>
      <formula>12</formula>
    </cfRule>
    <cfRule type="cellIs" dxfId="9" priority="20" operator="between">
      <formula>13</formula>
      <formula>18</formula>
    </cfRule>
  </conditionalFormatting>
  <conditionalFormatting sqref="Y15:Y29">
    <cfRule type="colorScale" priority="14">
      <colorScale>
        <cfvo type="num" val="2"/>
        <cfvo type="num" val="8"/>
        <color theme="9" tint="-0.249977111117893"/>
        <color rgb="FFFF0000"/>
      </colorScale>
    </cfRule>
  </conditionalFormatting>
  <conditionalFormatting sqref="C14">
    <cfRule type="cellIs" dxfId="8" priority="11" operator="between">
      <formula>33</formula>
      <formula>42</formula>
    </cfRule>
  </conditionalFormatting>
  <conditionalFormatting sqref="C14">
    <cfRule type="cellIs" dxfId="7" priority="8" operator="between">
      <formula>14</formula>
      <formula>23</formula>
    </cfRule>
    <cfRule type="cellIs" dxfId="6" priority="9" operator="between">
      <formula>24</formula>
      <formula>32</formula>
    </cfRule>
  </conditionalFormatting>
  <conditionalFormatting sqref="C12">
    <cfRule type="cellIs" dxfId="5" priority="5" operator="between">
      <formula>3</formula>
      <formula>6</formula>
    </cfRule>
    <cfRule type="cellIs" dxfId="4" priority="6" operator="between">
      <formula>7</formula>
      <formula>9</formula>
    </cfRule>
    <cfRule type="cellIs" dxfId="3" priority="7" operator="between">
      <formula>10</formula>
      <formula>12</formula>
    </cfRule>
  </conditionalFormatting>
  <conditionalFormatting sqref="E15">
    <cfRule type="cellIs" dxfId="2" priority="3" operator="between">
      <formula>51</formula>
      <formula>99</formula>
    </cfRule>
  </conditionalFormatting>
  <conditionalFormatting sqref="F15">
    <cfRule type="cellIs" dxfId="1" priority="2" operator="between">
      <formula>108</formula>
      <formula>151</formula>
    </cfRule>
  </conditionalFormatting>
  <conditionalFormatting sqref="G15">
    <cfRule type="cellIs" dxfId="0" priority="1" operator="between">
      <formula>160</formula>
      <formula>210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/>
  </sheetViews>
  <sheetFormatPr defaultRowHeight="15" x14ac:dyDescent="0.25"/>
  <sheetData>
    <row r="1" spans="1:10" x14ac:dyDescent="0.25">
      <c r="A1" s="1"/>
      <c r="B1" s="1" t="s">
        <v>244</v>
      </c>
      <c r="C1" s="60" t="s">
        <v>37</v>
      </c>
      <c r="D1" s="60" t="s">
        <v>245</v>
      </c>
      <c r="E1" s="60" t="s">
        <v>39</v>
      </c>
      <c r="F1" s="60" t="s">
        <v>40</v>
      </c>
      <c r="G1" s="60" t="s">
        <v>246</v>
      </c>
      <c r="H1" s="60" t="s">
        <v>42</v>
      </c>
      <c r="I1" s="60" t="s">
        <v>43</v>
      </c>
      <c r="J1" s="60" t="s">
        <v>44</v>
      </c>
    </row>
    <row r="2" spans="1:10" x14ac:dyDescent="0.25">
      <c r="A2" s="1" t="str">
        <f>IF('Risk Assessment Dashboard '!B6&lt;&gt;"",'Risk Assessment Dashboard '!B6,"")</f>
        <v>Security Management</v>
      </c>
      <c r="B2" s="1">
        <f>IF('Risk Assessment Dashboard '!C6="",NA(),'Risk Assessment Dashboard '!C6)</f>
        <v>4</v>
      </c>
      <c r="C2" s="1">
        <f>IF(AND(2&lt;='Risk Assessment Dashboard '!C6,'Risk Assessment Dashboard '!C6&lt;=8),'Risk Assessment Dashboard '!C6,NA())</f>
        <v>4</v>
      </c>
      <c r="D2" s="1">
        <f>IF(AND(3&lt;='Risk Assessment Dashboard '!C6,'Risk Assessment Dashboard '!C6&lt;=13),'Risk Assessment Dashboard '!C6,NA())</f>
        <v>4</v>
      </c>
      <c r="E2" s="1">
        <f>IF(AND(4&lt;='Risk Assessment Dashboard '!C6,'Risk Assessment Dashboard '!C6&lt;=19),'Risk Assessment Dashboard '!C6,NA())</f>
        <v>4</v>
      </c>
      <c r="F2" s="1">
        <f>IF(AND(4&lt;='Risk Assessment Dashboard '!C6,'Risk Assessment Dashboard '!C6&lt;=19),'Risk Assessment Dashboard '!C6,NA())</f>
        <v>4</v>
      </c>
      <c r="G2" s="1" t="e">
        <f>IF(AND(12&lt;='Risk Assessment Dashboard '!C6,'Risk Assessment Dashboard '!C6&lt;=55),'Risk Assessment Dashboard '!C6,NA())</f>
        <v>#N/A</v>
      </c>
      <c r="H2" s="1">
        <f>IF(AND(4&lt;='Risk Assessment Dashboard '!C6,'Risk Assessment Dashboard '!C6&lt;=16),'Risk Assessment Dashboard '!C6,NA())</f>
        <v>4</v>
      </c>
      <c r="I2" s="1">
        <f>IF(AND(3&lt;='Risk Assessment Dashboard '!C6,'Risk Assessment Dashboard '!C6&lt;=12),'Risk Assessment Dashboard '!C6,NA())</f>
        <v>4</v>
      </c>
      <c r="J2" s="1">
        <f>IF(AND(4&lt;='Risk Assessment Dashboard '!C6,'Risk Assessment Dashboard '!C6&lt;=18),'Risk Assessment Dashboard '!C6,NA())</f>
        <v>4</v>
      </c>
    </row>
    <row r="3" spans="1:10" x14ac:dyDescent="0.25">
      <c r="A3" s="1" t="str">
        <f>IF('Risk Assessment Dashboard '!B7&lt;&gt;"",'Risk Assessment Dashboard '!B7,"")</f>
        <v>Personnel Security</v>
      </c>
      <c r="B3" s="1">
        <f>IF('Risk Assessment Dashboard '!C7="",NA(),'Risk Assessment Dashboard '!C7)</f>
        <v>11</v>
      </c>
      <c r="C3" s="1" t="e">
        <f>IF(AND(2&lt;='Risk Assessment Dashboard '!C7,'Risk Assessment Dashboard '!C7&lt;=8),'Risk Assessment Dashboard '!C7,NA())</f>
        <v>#N/A</v>
      </c>
      <c r="D3" s="1">
        <f>IF(AND(3&lt;='Risk Assessment Dashboard '!C7,'Risk Assessment Dashboard '!C7&lt;=13),'Risk Assessment Dashboard '!C7,NA())</f>
        <v>11</v>
      </c>
      <c r="E3" s="1">
        <f>IF(AND(4&lt;='Risk Assessment Dashboard '!C7,'Risk Assessment Dashboard '!C7&lt;=19),'Risk Assessment Dashboard '!C7,NA())</f>
        <v>11</v>
      </c>
      <c r="F3" s="1">
        <f>IF(AND(4&lt;='Risk Assessment Dashboard '!C7,'Risk Assessment Dashboard '!C7&lt;=19),'Risk Assessment Dashboard '!C7,NA())</f>
        <v>11</v>
      </c>
      <c r="G3" s="1" t="e">
        <f>IF(AND(12&lt;='Risk Assessment Dashboard '!C7,'Risk Assessment Dashboard '!C7&lt;=55),'Risk Assessment Dashboard '!C7,NA())</f>
        <v>#N/A</v>
      </c>
      <c r="H3" s="1">
        <f>IF(AND(4&lt;='Risk Assessment Dashboard '!C7,'Risk Assessment Dashboard '!C7&lt;=16),'Risk Assessment Dashboard '!C7,NA())</f>
        <v>11</v>
      </c>
      <c r="I3" s="1">
        <f>IF(AND(3&lt;='Risk Assessment Dashboard '!C7,'Risk Assessment Dashboard '!C7&lt;=12),'Risk Assessment Dashboard '!C7,NA())</f>
        <v>11</v>
      </c>
      <c r="J3" s="1">
        <f>IF(AND(4&lt;='Risk Assessment Dashboard '!C7,'Risk Assessment Dashboard '!C7&lt;=18),'Risk Assessment Dashboard '!C7,NA())</f>
        <v>11</v>
      </c>
    </row>
    <row r="4" spans="1:10" x14ac:dyDescent="0.25">
      <c r="A4" s="1" t="str">
        <f>IF('Risk Assessment Dashboard '!B8&lt;&gt;"",'Risk Assessment Dashboard '!B8,"")</f>
        <v>Network Security</v>
      </c>
      <c r="B4" s="1">
        <f>IF('Risk Assessment Dashboard '!C8="",NA(),'Risk Assessment Dashboard '!C8)</f>
        <v>7</v>
      </c>
      <c r="C4" s="1">
        <f>IF(AND(2&lt;='Risk Assessment Dashboard '!C8,'Risk Assessment Dashboard '!C8&lt;=8),'Risk Assessment Dashboard '!C8,NA())</f>
        <v>7</v>
      </c>
      <c r="D4" s="1">
        <f>IF(AND(3&lt;='Risk Assessment Dashboard '!C8,'Risk Assessment Dashboard '!C8&lt;=13),'Risk Assessment Dashboard '!C8,NA())</f>
        <v>7</v>
      </c>
      <c r="E4" s="1">
        <f>IF(AND(4&lt;='Risk Assessment Dashboard '!C8,'Risk Assessment Dashboard '!C8&lt;=19),'Risk Assessment Dashboard '!C8,NA())</f>
        <v>7</v>
      </c>
      <c r="F4" s="1">
        <f>IF(AND(4&lt;='Risk Assessment Dashboard '!C8,'Risk Assessment Dashboard '!C8&lt;=19),'Risk Assessment Dashboard '!C8,NA())</f>
        <v>7</v>
      </c>
      <c r="G4" s="1" t="e">
        <f>IF(AND(12&lt;='Risk Assessment Dashboard '!C8,'Risk Assessment Dashboard '!C8&lt;=55),'Risk Assessment Dashboard '!C8,NA())</f>
        <v>#N/A</v>
      </c>
      <c r="H4" s="1">
        <f>IF(AND(4&lt;='Risk Assessment Dashboard '!C8,'Risk Assessment Dashboard '!C8&lt;=16),'Risk Assessment Dashboard '!C8,NA())</f>
        <v>7</v>
      </c>
      <c r="I4" s="1">
        <f>IF(AND(3&lt;='Risk Assessment Dashboard '!C8,'Risk Assessment Dashboard '!C8&lt;=12),'Risk Assessment Dashboard '!C8,NA())</f>
        <v>7</v>
      </c>
      <c r="J4" s="1">
        <f>IF(AND(4&lt;='Risk Assessment Dashboard '!C8,'Risk Assessment Dashboard '!C8&lt;=18),'Risk Assessment Dashboard '!C8,NA())</f>
        <v>7</v>
      </c>
    </row>
    <row r="5" spans="1:10" x14ac:dyDescent="0.25">
      <c r="A5" s="1" t="str">
        <f>IF('Risk Assessment Dashboard '!B9&lt;&gt;"",'Risk Assessment Dashboard '!B9,"")</f>
        <v>Access Control</v>
      </c>
      <c r="B5" s="1">
        <f>IF('Risk Assessment Dashboard '!C9="",NA(),'Risk Assessment Dashboard '!C9)</f>
        <v>12</v>
      </c>
      <c r="C5" s="1" t="e">
        <f>IF(AND(2&lt;='Risk Assessment Dashboard '!C9,'Risk Assessment Dashboard '!C9&lt;=8),'Risk Assessment Dashboard '!C9,NA())</f>
        <v>#N/A</v>
      </c>
      <c r="D5" s="1">
        <f>IF(AND(3&lt;='Risk Assessment Dashboard '!C9,'Risk Assessment Dashboard '!C9&lt;=13),'Risk Assessment Dashboard '!C9,NA())</f>
        <v>12</v>
      </c>
      <c r="E5" s="1">
        <f>IF(AND(4&lt;='Risk Assessment Dashboard '!C9,'Risk Assessment Dashboard '!C9&lt;=19),'Risk Assessment Dashboard '!C9,NA())</f>
        <v>12</v>
      </c>
      <c r="F5" s="1">
        <f>IF(AND(4&lt;='Risk Assessment Dashboard '!C9,'Risk Assessment Dashboard '!C9&lt;=19),'Risk Assessment Dashboard '!C9,NA())</f>
        <v>12</v>
      </c>
      <c r="G5" s="1">
        <f>IF(AND(12&lt;='Risk Assessment Dashboard '!C9,'Risk Assessment Dashboard '!C9&lt;=55),'Risk Assessment Dashboard '!C9,NA())</f>
        <v>12</v>
      </c>
      <c r="H5" s="1">
        <f>IF(AND(4&lt;='Risk Assessment Dashboard '!C9,'Risk Assessment Dashboard '!C9&lt;=16),'Risk Assessment Dashboard '!C9,NA())</f>
        <v>12</v>
      </c>
      <c r="I5" s="1">
        <f>IF(AND(3&lt;='Risk Assessment Dashboard '!C9,'Risk Assessment Dashboard '!C9&lt;=12),'Risk Assessment Dashboard '!C9,NA())</f>
        <v>12</v>
      </c>
      <c r="J5" s="1">
        <f>IF(AND(4&lt;='Risk Assessment Dashboard '!C9,'Risk Assessment Dashboard '!C9&lt;=18),'Risk Assessment Dashboard '!C9,NA())</f>
        <v>12</v>
      </c>
    </row>
    <row r="6" spans="1:10" x14ac:dyDescent="0.25">
      <c r="A6" s="1" t="str">
        <f>IF('Risk Assessment Dashboard '!B10&lt;&gt;"",'Risk Assessment Dashboard '!B10,"")</f>
        <v>Operations Security and Encryption</v>
      </c>
      <c r="B6" s="1">
        <f>IF('Risk Assessment Dashboard '!C10="",NA(),'Risk Assessment Dashboard '!C10)</f>
        <v>16</v>
      </c>
      <c r="C6" s="1" t="e">
        <f>IF(AND(2&lt;='Risk Assessment Dashboard '!C10,'Risk Assessment Dashboard '!C10&lt;=8),'Risk Assessment Dashboard '!C10,NA())</f>
        <v>#N/A</v>
      </c>
      <c r="D6" s="1" t="e">
        <f>IF(AND(3&lt;='Risk Assessment Dashboard '!C10,'Risk Assessment Dashboard '!C10&lt;=13),'Risk Assessment Dashboard '!C10,NA())</f>
        <v>#N/A</v>
      </c>
      <c r="E6" s="1">
        <f>IF(AND(4&lt;='Risk Assessment Dashboard '!C10,'Risk Assessment Dashboard '!C10&lt;=19),'Risk Assessment Dashboard '!C10,NA())</f>
        <v>16</v>
      </c>
      <c r="F6" s="1">
        <f>IF(AND(4&lt;='Risk Assessment Dashboard '!C10,'Risk Assessment Dashboard '!C10&lt;=19),'Risk Assessment Dashboard '!C10,NA())</f>
        <v>16</v>
      </c>
      <c r="G6" s="1">
        <f>IF(AND(12&lt;='Risk Assessment Dashboard '!C10,'Risk Assessment Dashboard '!C10&lt;=55),'Risk Assessment Dashboard '!C10,NA())</f>
        <v>16</v>
      </c>
      <c r="H6" s="1">
        <f>IF(AND(4&lt;='Risk Assessment Dashboard '!C10,'Risk Assessment Dashboard '!C10&lt;=16),'Risk Assessment Dashboard '!C10,NA())</f>
        <v>16</v>
      </c>
      <c r="I6" s="1" t="e">
        <f>IF(AND(3&lt;='Risk Assessment Dashboard '!C10,'Risk Assessment Dashboard '!C10&lt;=12),'Risk Assessment Dashboard '!C10,NA())</f>
        <v>#N/A</v>
      </c>
      <c r="J6" s="1">
        <f>IF(AND(4&lt;='Risk Assessment Dashboard '!C10,'Risk Assessment Dashboard '!C10&lt;=18),'Risk Assessment Dashboard '!C10,NA())</f>
        <v>16</v>
      </c>
    </row>
    <row r="7" spans="1:10" x14ac:dyDescent="0.25">
      <c r="A7" s="1" t="str">
        <f>IF('Risk Assessment Dashboard '!B11&lt;&gt;"",'Risk Assessment Dashboard '!B11,"")</f>
        <v>Availability</v>
      </c>
      <c r="B7" s="1">
        <f>IF('Risk Assessment Dashboard '!C11="",NA(),'Risk Assessment Dashboard '!C11)</f>
        <v>12</v>
      </c>
      <c r="C7" s="1" t="e">
        <f>IF(AND(2&lt;='Risk Assessment Dashboard '!C11,'Risk Assessment Dashboard '!C11&lt;=8),'Risk Assessment Dashboard '!C11,NA())</f>
        <v>#N/A</v>
      </c>
      <c r="D7" s="1">
        <f>IF(AND(3&lt;='Risk Assessment Dashboard '!C11,'Risk Assessment Dashboard '!C11&lt;=13),'Risk Assessment Dashboard '!C11,NA())</f>
        <v>12</v>
      </c>
      <c r="E7" s="1">
        <f>IF(AND(4&lt;='Risk Assessment Dashboard '!C11,'Risk Assessment Dashboard '!C11&lt;=19),'Risk Assessment Dashboard '!C11,NA())</f>
        <v>12</v>
      </c>
      <c r="F7" s="1">
        <f>IF(AND(4&lt;='Risk Assessment Dashboard '!C11,'Risk Assessment Dashboard '!C11&lt;=19),'Risk Assessment Dashboard '!C11,NA())</f>
        <v>12</v>
      </c>
      <c r="G7" s="1">
        <f>IF(AND(12&lt;='Risk Assessment Dashboard '!C11,'Risk Assessment Dashboard '!C11&lt;=55),'Risk Assessment Dashboard '!C11,NA())</f>
        <v>12</v>
      </c>
      <c r="H7" s="1">
        <f>IF(AND(4&lt;='Risk Assessment Dashboard '!C11,'Risk Assessment Dashboard '!C11&lt;=16),'Risk Assessment Dashboard '!C11,NA())</f>
        <v>12</v>
      </c>
      <c r="I7" s="1">
        <f>IF(AND(3&lt;='Risk Assessment Dashboard '!C11,'Risk Assessment Dashboard '!C11&lt;=12),'Risk Assessment Dashboard '!C11,NA())</f>
        <v>12</v>
      </c>
      <c r="J7" s="1">
        <f>IF(AND(4&lt;='Risk Assessment Dashboard '!C11,'Risk Assessment Dashboard '!C11&lt;=18),'Risk Assessment Dashboard '!C11,NA())</f>
        <v>12</v>
      </c>
    </row>
    <row r="8" spans="1:10" x14ac:dyDescent="0.25">
      <c r="A8" s="1" t="str">
        <f>IF('Risk Assessment Dashboard '!B12&lt;&gt;"",'Risk Assessment Dashboard '!B12,"")</f>
        <v>Mobile</v>
      </c>
      <c r="B8" s="1">
        <f>IF('Risk Assessment Dashboard '!C12="",NA(),'Risk Assessment Dashboard '!C12)</f>
        <v>5</v>
      </c>
      <c r="C8" s="1">
        <f>IF(AND(2&lt;='Risk Assessment Dashboard '!C12,'Risk Assessment Dashboard '!C12&lt;=8),'Risk Assessment Dashboard '!C12,NA())</f>
        <v>5</v>
      </c>
      <c r="D8" s="1">
        <f>IF(AND(3&lt;='Risk Assessment Dashboard '!C12,'Risk Assessment Dashboard '!C12&lt;=13),'Risk Assessment Dashboard '!C12,NA())</f>
        <v>5</v>
      </c>
      <c r="E8" s="1">
        <f>IF(AND(4&lt;='Risk Assessment Dashboard '!C12,'Risk Assessment Dashboard '!C12&lt;=19),'Risk Assessment Dashboard '!C12,NA())</f>
        <v>5</v>
      </c>
      <c r="F8" s="1">
        <f>IF(AND(4&lt;='Risk Assessment Dashboard '!C12,'Risk Assessment Dashboard '!C12&lt;=19),'Risk Assessment Dashboard '!C12,NA())</f>
        <v>5</v>
      </c>
      <c r="G8" s="1" t="e">
        <f>IF(AND(12&lt;='Risk Assessment Dashboard '!C12,'Risk Assessment Dashboard '!C12&lt;=55),'Risk Assessment Dashboard '!C12,NA())</f>
        <v>#N/A</v>
      </c>
      <c r="H8" s="1">
        <f>IF(AND(4&lt;='Risk Assessment Dashboard '!C12,'Risk Assessment Dashboard '!C12&lt;=16),'Risk Assessment Dashboard '!C12,NA())</f>
        <v>5</v>
      </c>
      <c r="I8" s="1">
        <f>IF(AND(3&lt;='Risk Assessment Dashboard '!C12,'Risk Assessment Dashboard '!C12&lt;=12),'Risk Assessment Dashboard '!C12,NA())</f>
        <v>5</v>
      </c>
      <c r="J8" s="1">
        <f>IF(AND(4&lt;='Risk Assessment Dashboard '!C12,'Risk Assessment Dashboard '!C12&lt;=18),'Risk Assessment Dashboard '!C12,NA())</f>
        <v>5</v>
      </c>
    </row>
    <row r="9" spans="1:10" x14ac:dyDescent="0.25">
      <c r="A9" s="1" t="str">
        <f>IF('Risk Assessment Dashboard '!B13&lt;&gt;"",'Risk Assessment Dashboard '!B13,"")</f>
        <v>Compliance</v>
      </c>
      <c r="B9" s="1">
        <f>IF('Risk Assessment Dashboard '!C13="",NA(),'Risk Assessment Dashboard '!C13)</f>
        <v>16</v>
      </c>
      <c r="C9" s="1" t="e">
        <f>IF(AND(2&lt;='Risk Assessment Dashboard '!C13,'Risk Assessment Dashboard '!C13&lt;=8),'Risk Assessment Dashboard '!C13,NA())</f>
        <v>#N/A</v>
      </c>
      <c r="D9" s="1" t="e">
        <f>IF(AND(3&lt;='Risk Assessment Dashboard '!C13,'Risk Assessment Dashboard '!C13&lt;=13),'Risk Assessment Dashboard '!C13,NA())</f>
        <v>#N/A</v>
      </c>
      <c r="E9" s="1">
        <f>IF(AND(4&lt;='Risk Assessment Dashboard '!C13,'Risk Assessment Dashboard '!C13&lt;=19),'Risk Assessment Dashboard '!C13,NA())</f>
        <v>16</v>
      </c>
      <c r="F9" s="1">
        <f>IF(AND(4&lt;='Risk Assessment Dashboard '!C13,'Risk Assessment Dashboard '!C13&lt;=19),'Risk Assessment Dashboard '!C13,NA())</f>
        <v>16</v>
      </c>
      <c r="G9" s="1">
        <f>IF(AND(12&lt;='Risk Assessment Dashboard '!C13,'Risk Assessment Dashboard '!C13&lt;=55),'Risk Assessment Dashboard '!C13,NA())</f>
        <v>16</v>
      </c>
      <c r="H9" s="1">
        <f>IF(AND(4&lt;='Risk Assessment Dashboard '!C13,'Risk Assessment Dashboard '!C13&lt;=16),'Risk Assessment Dashboard '!C13,NA())</f>
        <v>16</v>
      </c>
      <c r="I9" s="1" t="e">
        <f>IF(AND(3&lt;='Risk Assessment Dashboard '!C13,'Risk Assessment Dashboard '!C13&lt;=12),'Risk Assessment Dashboard '!C13,NA())</f>
        <v>#N/A</v>
      </c>
      <c r="J9" s="1">
        <f>IF(AND(4&lt;='Risk Assessment Dashboard '!C13,'Risk Assessment Dashboard '!C13&lt;=18),'Risk Assessment Dashboard '!C13,NA())</f>
        <v>16</v>
      </c>
    </row>
    <row r="10" spans="1:10" x14ac:dyDescent="0.25">
      <c r="A10" s="126" t="s">
        <v>247</v>
      </c>
      <c r="B10" s="126"/>
      <c r="C10" s="126"/>
      <c r="D10" s="126"/>
      <c r="E10" s="126"/>
      <c r="F10" s="126"/>
      <c r="G10" s="126"/>
      <c r="H10" s="126"/>
      <c r="I10" s="126"/>
    </row>
    <row r="11" spans="1:10" x14ac:dyDescent="0.25">
      <c r="A11" s="127"/>
      <c r="B11" s="127"/>
      <c r="C11" s="127"/>
      <c r="D11" s="127"/>
      <c r="E11" s="127"/>
      <c r="F11" s="127"/>
      <c r="G11" s="127"/>
      <c r="H11" s="127"/>
      <c r="I11" s="127"/>
    </row>
    <row r="12" spans="1:10" x14ac:dyDescent="0.25">
      <c r="A12" s="127"/>
      <c r="B12" s="127"/>
      <c r="C12" s="127"/>
      <c r="D12" s="127"/>
      <c r="E12" s="127"/>
      <c r="F12" s="127"/>
      <c r="G12" s="127"/>
      <c r="H12" s="127"/>
      <c r="I12" s="127"/>
    </row>
  </sheetData>
  <mergeCells count="1">
    <mergeCell ref="A10:I1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E652952C18C44F90DA0E732A921340" ma:contentTypeVersion="2" ma:contentTypeDescription="Create a new document." ma:contentTypeScope="" ma:versionID="c86f2a2321bb11f89909c907b2b8409d">
  <xsd:schema xmlns:xsd="http://www.w3.org/2001/XMLSchema" xmlns:xs="http://www.w3.org/2001/XMLSchema" xmlns:p="http://schemas.microsoft.com/office/2006/metadata/properties" xmlns:ns2="b27d3922-f0f5-455a-85e4-1a4b928f64dc" targetNamespace="http://schemas.microsoft.com/office/2006/metadata/properties" ma:root="true" ma:fieldsID="27ae248661f3dd544e6bb98a096497b2" ns2:_="">
    <xsd:import namespace="b27d3922-f0f5-455a-85e4-1a4b928f64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7d3922-f0f5-455a-85e4-1a4b928f64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467B4D-E8D5-4F76-A6C7-8B1050F3020F}">
  <ds:schemaRefs>
    <ds:schemaRef ds:uri="http://purl.org/dc/dcmitype/"/>
    <ds:schemaRef ds:uri="http://www.w3.org/XML/1998/namespace"/>
    <ds:schemaRef ds:uri="http://schemas.microsoft.com/office/2006/documentManagement/types"/>
    <ds:schemaRef ds:uri="b27d3922-f0f5-455a-85e4-1a4b928f64dc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0250533-2515-4809-8A8B-99A070B632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2389C7-BC5A-4CAC-A145-F1D60F759C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7d3922-f0f5-455a-85e4-1a4b928f64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Vendor's Information</vt:lpstr>
      <vt:lpstr>Information Request List</vt:lpstr>
      <vt:lpstr>Risk Questions</vt:lpstr>
      <vt:lpstr>Risk Assessment Dashboard </vt:lpstr>
      <vt:lpstr>Kutools_ChangeColorByValue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Chris</dc:creator>
  <cp:lastModifiedBy>Edward J. Cooney</cp:lastModifiedBy>
  <dcterms:created xsi:type="dcterms:W3CDTF">2016-03-31T17:26:24Z</dcterms:created>
  <dcterms:modified xsi:type="dcterms:W3CDTF">2021-03-04T19:28:32Z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0x010100D6E652952C18C44F90DA0E732A921340</vt:lpwstr>
  </property>
  <property fmtid="{D5CDD505-2E9C-101B-9397-08002B2CF9AE}" pid="3" name="_dlc_DocIdItemGuid">
    <vt:lpwstr>b0e0146a-1b24-42be-b9f7-923ff5a3eefc</vt:lpwstr>
  </property>
</Properties>
</file>